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1715" windowHeight="9120" tabRatio="796"/>
  </bookViews>
  <sheets>
    <sheet name="4º Trimestre" sheetId="4" r:id="rId1"/>
    <sheet name="Despesas Correntes" sheetId="1" r:id="rId2"/>
    <sheet name="Folha" sheetId="2" r:id="rId3"/>
    <sheet name="Investimentos" sheetId="3" r:id="rId4"/>
    <sheet name="Reitoria" sheetId="5" r:id="rId5"/>
    <sheet name="Santo Augusto" sheetId="6" r:id="rId6"/>
    <sheet name="Alegrete" sheetId="7" r:id="rId7"/>
    <sheet name="São Vicente do Sul" sheetId="8" r:id="rId8"/>
    <sheet name="Júlio de Castilhos" sheetId="9" r:id="rId9"/>
    <sheet name="São Borja" sheetId="10" r:id="rId10"/>
    <sheet name="Santa Rosa" sheetId="11" r:id="rId11"/>
    <sheet name="Panambi" sheetId="12" r:id="rId12"/>
    <sheet name="Jaguari" sheetId="13" r:id="rId13"/>
    <sheet name="Santo Ângelo" sheetId="14" r:id="rId14"/>
    <sheet name="Frederico Westphalen" sheetId="15" r:id="rId15"/>
  </sheets>
  <calcPr calcId="145621"/>
</workbook>
</file>

<file path=xl/calcChain.xml><?xml version="1.0" encoding="utf-8"?>
<calcChain xmlns="http://schemas.openxmlformats.org/spreadsheetml/2006/main">
  <c r="C50" i="4" l="1"/>
  <c r="C49" i="4"/>
  <c r="C48" i="4"/>
  <c r="C47" i="4"/>
  <c r="C46" i="4"/>
  <c r="C45" i="4"/>
  <c r="C44" i="4"/>
  <c r="C43" i="4"/>
  <c r="C42" i="4"/>
  <c r="C41" i="4"/>
  <c r="C40" i="4"/>
  <c r="H28" i="3"/>
  <c r="D33" i="4"/>
  <c r="D32" i="4"/>
  <c r="D31" i="4"/>
  <c r="D30" i="4"/>
  <c r="D29" i="4"/>
  <c r="D28" i="4"/>
  <c r="C33" i="4"/>
  <c r="C32" i="4"/>
  <c r="C31" i="4"/>
  <c r="C30" i="4"/>
  <c r="C29" i="4"/>
  <c r="C28" i="4"/>
  <c r="B32" i="4"/>
  <c r="B31" i="4"/>
  <c r="B30" i="4"/>
  <c r="B29" i="4"/>
  <c r="B28" i="4"/>
  <c r="D24" i="4"/>
  <c r="D21" i="4"/>
  <c r="D20" i="4"/>
  <c r="D19" i="4"/>
  <c r="D18" i="4"/>
  <c r="D17" i="4"/>
  <c r="C21" i="4"/>
  <c r="C20" i="4"/>
  <c r="C19" i="4"/>
  <c r="C18" i="4"/>
  <c r="C17" i="4"/>
  <c r="B20" i="4"/>
  <c r="B19" i="4"/>
  <c r="B18" i="4"/>
  <c r="B17" i="4"/>
  <c r="I62" i="2"/>
  <c r="D12" i="4"/>
  <c r="D11" i="4"/>
  <c r="D10" i="4"/>
  <c r="D9" i="4"/>
  <c r="D7" i="4"/>
  <c r="D8" i="4"/>
  <c r="D6" i="4"/>
  <c r="C12" i="4"/>
  <c r="C11" i="4"/>
  <c r="C10" i="4"/>
  <c r="C9" i="4"/>
  <c r="C8" i="4"/>
  <c r="C7" i="4"/>
  <c r="C6" i="4"/>
  <c r="B11" i="4"/>
  <c r="B10" i="4"/>
  <c r="B9" i="4"/>
  <c r="B8" i="4"/>
  <c r="B7" i="4"/>
  <c r="B6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4" i="3"/>
  <c r="G28" i="3" s="1"/>
  <c r="E28" i="3"/>
  <c r="F28" i="3"/>
  <c r="D28" i="3"/>
  <c r="F25" i="3"/>
  <c r="F26" i="3"/>
  <c r="F27" i="3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4" i="2"/>
  <c r="H62" i="2" s="1"/>
  <c r="F62" i="2"/>
  <c r="G62" i="2"/>
  <c r="E62" i="2"/>
  <c r="G57" i="2"/>
  <c r="G58" i="2"/>
  <c r="G59" i="2"/>
  <c r="G60" i="2"/>
  <c r="G61" i="2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4" i="15"/>
  <c r="G58" i="15" s="1"/>
  <c r="E58" i="15"/>
  <c r="F58" i="15"/>
  <c r="D58" i="15"/>
  <c r="F50" i="15"/>
  <c r="F51" i="15"/>
  <c r="F52" i="15"/>
  <c r="F53" i="15"/>
  <c r="F54" i="15"/>
  <c r="F55" i="15"/>
  <c r="F56" i="15"/>
  <c r="F57" i="15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4" i="14"/>
  <c r="G60" i="14"/>
  <c r="E60" i="14"/>
  <c r="F60" i="14"/>
  <c r="D60" i="14"/>
  <c r="F54" i="14"/>
  <c r="F55" i="14"/>
  <c r="F56" i="14"/>
  <c r="F57" i="14"/>
  <c r="F58" i="14"/>
  <c r="F59" i="14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E60" i="13"/>
  <c r="F60" i="13"/>
  <c r="D60" i="13"/>
  <c r="F51" i="13"/>
  <c r="F52" i="13"/>
  <c r="F53" i="13"/>
  <c r="F54" i="13"/>
  <c r="F55" i="13"/>
  <c r="F56" i="13"/>
  <c r="F57" i="13"/>
  <c r="F58" i="13"/>
  <c r="F59" i="13"/>
  <c r="G61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4" i="12"/>
  <c r="E61" i="12"/>
  <c r="F61" i="12"/>
  <c r="D61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G68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4" i="11"/>
  <c r="E68" i="11"/>
  <c r="F68" i="11"/>
  <c r="D68" i="11"/>
  <c r="F58" i="11"/>
  <c r="F59" i="11"/>
  <c r="F60" i="11"/>
  <c r="F61" i="11"/>
  <c r="F62" i="11"/>
  <c r="F63" i="11"/>
  <c r="F64" i="11"/>
  <c r="F65" i="11"/>
  <c r="F66" i="11"/>
  <c r="F67" i="11"/>
  <c r="G82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4" i="10"/>
  <c r="E82" i="10"/>
  <c r="F82" i="10"/>
  <c r="D82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G93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4" i="9"/>
  <c r="E93" i="9"/>
  <c r="F93" i="9"/>
  <c r="D93" i="9"/>
  <c r="F82" i="9"/>
  <c r="F83" i="9"/>
  <c r="F84" i="9"/>
  <c r="F85" i="9"/>
  <c r="F86" i="9"/>
  <c r="F87" i="9"/>
  <c r="F88" i="9"/>
  <c r="F89" i="9"/>
  <c r="F90" i="9"/>
  <c r="F91" i="9"/>
  <c r="F92" i="9"/>
  <c r="G88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4" i="8"/>
  <c r="E88" i="8"/>
  <c r="F88" i="8"/>
  <c r="D88" i="8"/>
  <c r="F80" i="8"/>
  <c r="F81" i="8"/>
  <c r="F82" i="8"/>
  <c r="F83" i="8"/>
  <c r="F84" i="8"/>
  <c r="F85" i="8"/>
  <c r="F86" i="8"/>
  <c r="F87" i="8"/>
  <c r="G80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4" i="7"/>
  <c r="E80" i="7"/>
  <c r="F80" i="7"/>
  <c r="D80" i="7"/>
  <c r="F72" i="7"/>
  <c r="F73" i="7"/>
  <c r="F74" i="7"/>
  <c r="F75" i="7"/>
  <c r="F76" i="7"/>
  <c r="F77" i="7"/>
  <c r="F78" i="7"/>
  <c r="F79" i="7"/>
  <c r="G78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4" i="6"/>
  <c r="E78" i="6"/>
  <c r="F78" i="6"/>
  <c r="D78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G60" i="13" l="1"/>
  <c r="H196" i="1"/>
  <c r="E196" i="1"/>
  <c r="F196" i="1"/>
  <c r="G8" i="1" s="1"/>
  <c r="D196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E91" i="5"/>
  <c r="D91" i="5"/>
  <c r="F79" i="5"/>
  <c r="F80" i="5"/>
  <c r="F81" i="5"/>
  <c r="F82" i="5"/>
  <c r="F83" i="5"/>
  <c r="F84" i="5"/>
  <c r="F85" i="5"/>
  <c r="F86" i="5"/>
  <c r="F87" i="5"/>
  <c r="F88" i="5"/>
  <c r="F89" i="5"/>
  <c r="F90" i="5"/>
  <c r="F76" i="5"/>
  <c r="F77" i="5"/>
  <c r="F78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91" i="5" l="1"/>
  <c r="G44" i="5" s="1"/>
  <c r="G195" i="1"/>
  <c r="G191" i="1"/>
  <c r="G187" i="1"/>
  <c r="G183" i="1"/>
  <c r="G179" i="1"/>
  <c r="G175" i="1"/>
  <c r="G171" i="1"/>
  <c r="G167" i="1"/>
  <c r="G163" i="1"/>
  <c r="G159" i="1"/>
  <c r="G155" i="1"/>
  <c r="G151" i="1"/>
  <c r="G147" i="1"/>
  <c r="G143" i="1"/>
  <c r="G139" i="1"/>
  <c r="G135" i="1"/>
  <c r="G131" i="1"/>
  <c r="G127" i="1"/>
  <c r="G123" i="1"/>
  <c r="G119" i="1"/>
  <c r="G115" i="1"/>
  <c r="G111" i="1"/>
  <c r="G107" i="1"/>
  <c r="G103" i="1"/>
  <c r="G99" i="1"/>
  <c r="G95" i="1"/>
  <c r="G91" i="1"/>
  <c r="G87" i="1"/>
  <c r="G83" i="1"/>
  <c r="G79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194" i="1"/>
  <c r="G190" i="1"/>
  <c r="G186" i="1"/>
  <c r="G182" i="1"/>
  <c r="G178" i="1"/>
  <c r="G174" i="1"/>
  <c r="G170" i="1"/>
  <c r="G166" i="1"/>
  <c r="G162" i="1"/>
  <c r="G158" i="1"/>
  <c r="G154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6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5" i="1"/>
  <c r="G4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4" i="1"/>
  <c r="G140" i="1"/>
  <c r="G136" i="1"/>
  <c r="G132" i="1"/>
  <c r="G128" i="1"/>
  <c r="G124" i="1"/>
  <c r="G120" i="1"/>
  <c r="G116" i="1"/>
  <c r="G112" i="1"/>
  <c r="G108" i="1"/>
  <c r="G104" i="1"/>
  <c r="G100" i="1"/>
  <c r="G96" i="1"/>
  <c r="G92" i="1"/>
  <c r="G88" i="1"/>
  <c r="G84" i="1"/>
  <c r="G80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79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4" i="6"/>
  <c r="F4" i="7"/>
  <c r="F4" i="8"/>
  <c r="F4" i="9"/>
  <c r="F4" i="10"/>
  <c r="F4" i="11"/>
  <c r="F4" i="12"/>
  <c r="F4" i="13"/>
  <c r="F4" i="14"/>
  <c r="F4" i="15"/>
  <c r="G7" i="5" l="1"/>
  <c r="G11" i="5"/>
  <c r="G15" i="5"/>
  <c r="G19" i="5"/>
  <c r="G23" i="5"/>
  <c r="G27" i="5"/>
  <c r="G31" i="5"/>
  <c r="G35" i="5"/>
  <c r="G39" i="5"/>
  <c r="G43" i="5"/>
  <c r="G47" i="5"/>
  <c r="G51" i="5"/>
  <c r="G55" i="5"/>
  <c r="G59" i="5"/>
  <c r="G63" i="5"/>
  <c r="G67" i="5"/>
  <c r="G71" i="5"/>
  <c r="G75" i="5"/>
  <c r="G79" i="5"/>
  <c r="G83" i="5"/>
  <c r="G87" i="5"/>
  <c r="G4" i="5"/>
  <c r="G9" i="5"/>
  <c r="G17" i="5"/>
  <c r="G21" i="5"/>
  <c r="G29" i="5"/>
  <c r="G37" i="5"/>
  <c r="G45" i="5"/>
  <c r="G53" i="5"/>
  <c r="G61" i="5"/>
  <c r="G69" i="5"/>
  <c r="G81" i="5"/>
  <c r="G89" i="5"/>
  <c r="G6" i="5"/>
  <c r="G14" i="5"/>
  <c r="G22" i="5"/>
  <c r="G30" i="5"/>
  <c r="G38" i="5"/>
  <c r="G46" i="5"/>
  <c r="G54" i="5"/>
  <c r="G62" i="5"/>
  <c r="G70" i="5"/>
  <c r="G78" i="5"/>
  <c r="G86" i="5"/>
  <c r="G8" i="5"/>
  <c r="G12" i="5"/>
  <c r="G16" i="5"/>
  <c r="G20" i="5"/>
  <c r="G24" i="5"/>
  <c r="G28" i="5"/>
  <c r="G32" i="5"/>
  <c r="G36" i="5"/>
  <c r="G40" i="5"/>
  <c r="G48" i="5"/>
  <c r="G52" i="5"/>
  <c r="G56" i="5"/>
  <c r="G60" i="5"/>
  <c r="G64" i="5"/>
  <c r="G68" i="5"/>
  <c r="G72" i="5"/>
  <c r="G76" i="5"/>
  <c r="G80" i="5"/>
  <c r="G84" i="5"/>
  <c r="G88" i="5"/>
  <c r="G5" i="5"/>
  <c r="G13" i="5"/>
  <c r="G25" i="5"/>
  <c r="G33" i="5"/>
  <c r="G41" i="5"/>
  <c r="G49" i="5"/>
  <c r="G57" i="5"/>
  <c r="G65" i="5"/>
  <c r="G73" i="5"/>
  <c r="G77" i="5"/>
  <c r="G85" i="5"/>
  <c r="G10" i="5"/>
  <c r="G18" i="5"/>
  <c r="G26" i="5"/>
  <c r="G34" i="5"/>
  <c r="G42" i="5"/>
  <c r="G50" i="5"/>
  <c r="G58" i="5"/>
  <c r="G66" i="5"/>
  <c r="G74" i="5"/>
  <c r="G82" i="5"/>
  <c r="G90" i="5"/>
  <c r="G196" i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4" i="3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4" i="2"/>
  <c r="G91" i="5" l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D35" i="4" l="1"/>
  <c r="P8" i="4" l="1"/>
  <c r="P7" i="4"/>
  <c r="P6" i="4"/>
  <c r="F4" i="1"/>
  <c r="C13" i="4" l="1"/>
  <c r="C24" i="4"/>
  <c r="Q7" i="4" s="1"/>
  <c r="Q6" i="4" l="1"/>
  <c r="C51" i="4"/>
  <c r="C35" i="4"/>
  <c r="Q8" i="4" s="1"/>
  <c r="D13" i="4"/>
  <c r="Q9" i="4" l="1"/>
  <c r="R6" i="4" s="1"/>
  <c r="D43" i="4"/>
  <c r="D47" i="4"/>
  <c r="D42" i="4"/>
  <c r="D50" i="4"/>
  <c r="D44" i="4"/>
  <c r="D48" i="4"/>
  <c r="D41" i="4"/>
  <c r="D45" i="4"/>
  <c r="D49" i="4"/>
  <c r="D46" i="4"/>
  <c r="D40" i="4"/>
  <c r="R7" i="4" l="1"/>
  <c r="D51" i="4"/>
  <c r="R8" i="4"/>
  <c r="R9" i="4" l="1"/>
</calcChain>
</file>

<file path=xl/sharedStrings.xml><?xml version="1.0" encoding="utf-8"?>
<sst xmlns="http://schemas.openxmlformats.org/spreadsheetml/2006/main" count="1240" uniqueCount="250">
  <si>
    <t>DESPESAS LIQUIDADAS (CONTROLE EMPENHO)</t>
  </si>
  <si>
    <t>RESTOS A PAGAR NAO PROCESSADOS LIQUIDADOS</t>
  </si>
  <si>
    <t>CONTRIBUICOES A ENTIDADES NACIONAIS SEM EXIGENCIA DE PROGRAM</t>
  </si>
  <si>
    <t>OUTRAS DESPESAS CORRENTES</t>
  </si>
  <si>
    <t>ENTIDADES REPRESENTATIVAS DE CLASSE</t>
  </si>
  <si>
    <t>DIARIAS NO PAIS</t>
  </si>
  <si>
    <t>BOLSAS DE ESTUDO NO PAIS</t>
  </si>
  <si>
    <t>AUXILIOS PARA DESENV. DE ESTUDOS E PESQUISAS</t>
  </si>
  <si>
    <t>AUXILIO A PESQUISADORES</t>
  </si>
  <si>
    <t>COMBUSTIVEIS E LUBRIFICANTES AUTOMOTIVOS</t>
  </si>
  <si>
    <t>GAS E OUTROS MATERIAIS ENGARRAFADOS</t>
  </si>
  <si>
    <t>ALIMENTOS PARA ANIMAIS</t>
  </si>
  <si>
    <t>GENEROS DE ALIMENTACAO</t>
  </si>
  <si>
    <t>ANIMAIS PARA PESQUISA E ABATE</t>
  </si>
  <si>
    <t>MATERIAL FARMACOLOGICO</t>
  </si>
  <si>
    <t>MATERIAL ODONTOLOGICO</t>
  </si>
  <si>
    <t>MATERIAL QUIMICO</t>
  </si>
  <si>
    <t>MATERIAL DE COUDELARIA OU DE USO ZOOTECNICO</t>
  </si>
  <si>
    <t>MATERIAL EDUCATIVO E ESPORTIVO</t>
  </si>
  <si>
    <t>MATERIAL DE EXPEDIENTE</t>
  </si>
  <si>
    <t>MATERIAL DE TIC - MATERIAL DE CONSUMO</t>
  </si>
  <si>
    <t>MATERIAIS E MEDICAMENTOS P/ USO VETERINARIO</t>
  </si>
  <si>
    <t>MATERIAL DE ACONDICIONAMENTO E EMBALAGEM</t>
  </si>
  <si>
    <t>MATERIAL DE COPA E COZINHA</t>
  </si>
  <si>
    <t>MATERIAL DE LIMPEZA E PROD. DE HIGIENIZACAO</t>
  </si>
  <si>
    <t>UNIFORMES, TECIDOS E AVIAMENTOS</t>
  </si>
  <si>
    <t>MATERIAL P/ MANUT.DE BENS IMOVEIS/INSTALACOES</t>
  </si>
  <si>
    <t>MATERIAL P/ MANUTENCAO DE BENS MOVEIS</t>
  </si>
  <si>
    <t>MATERIAL ELETRICO E ELETRONICO</t>
  </si>
  <si>
    <t>MATERIAL DE PROTECAO E SEGURANCA</t>
  </si>
  <si>
    <t>MATERIAL PARA COMUNICACOES</t>
  </si>
  <si>
    <t>SEMENTES, MUDAS DE PLANTAS E INSUMOS</t>
  </si>
  <si>
    <t>MATERIAL P/ PRODUCAO INDUSTRIAL</t>
  </si>
  <si>
    <t>MATERIAL LABORATORIAL</t>
  </si>
  <si>
    <t>MATERIAL HOSPITALAR</t>
  </si>
  <si>
    <t>MATERIAL P/ MANUTENCAO DE VEICULOS</t>
  </si>
  <si>
    <t>FERRAMENTAS</t>
  </si>
  <si>
    <t>MATERIAL DE SINALIZACAO VISUAL E OUTROS</t>
  </si>
  <si>
    <t>BANDEIRAS, FLAMULAS E INSIGNIAS</t>
  </si>
  <si>
    <t>PASSAGENS PARA O PAIS</t>
  </si>
  <si>
    <t>TRANSPORTE DE SERVIDORES</t>
  </si>
  <si>
    <t>DIARIAS A COLABORADORES EVENTUAIS NO PAIS</t>
  </si>
  <si>
    <t>ESTAGIARIOS</t>
  </si>
  <si>
    <t>LOCACAO DE IMOVEIS</t>
  </si>
  <si>
    <t>SERVICO DE SELECAO E TREINAMENTO</t>
  </si>
  <si>
    <t>SERV. DE APOIO ADMIN., TECNICO E OPERACIONAL</t>
  </si>
  <si>
    <t>MULTAS INDEDUTIVEIS</t>
  </si>
  <si>
    <t>APOIO ADMINISTRATIVO, TECNICO E OPERACIONAL</t>
  </si>
  <si>
    <t>LIMPEZA E CONSERVACAO</t>
  </si>
  <si>
    <t>VIGILANCIA OSTENSIVA</t>
  </si>
  <si>
    <t>MANUTENCAO E CONSERVACAO DE BENS IMOVEIS</t>
  </si>
  <si>
    <t>OUTRAS LOCACOES DE MAO DE OBRA</t>
  </si>
  <si>
    <t>CONDOMINIOS</t>
  </si>
  <si>
    <t>LOCACAO DE MAQUINAS E EQUIPAMENTOS</t>
  </si>
  <si>
    <t>LOCACAO BENS MOV. OUT.NATUREZAS E INTANGIVEIS</t>
  </si>
  <si>
    <t>MANUTENCAO E CONSERV. DE BENS IMOVEIS</t>
  </si>
  <si>
    <t>MANUT. E CONSERV. DE MAQUINAS E EQUIPAMENTOS</t>
  </si>
  <si>
    <t>MANUTENCAO E CONSERV. DE VEICULOS</t>
  </si>
  <si>
    <t>MANUT.E CONS.DE B.MOVEIS DE OUTRAS NATUREZAS</t>
  </si>
  <si>
    <t>EXPOSICOES, CONGRESSOS E CONFERENCIAS</t>
  </si>
  <si>
    <t>FESTIVIDADES E HOMENAGENS</t>
  </si>
  <si>
    <t>FORNECIMENTO DE ALIMENTACAO</t>
  </si>
  <si>
    <t>SERVICOS DE ENERGIA ELETRICA</t>
  </si>
  <si>
    <t>SERVICOS DE AGUA E ESGOTO</t>
  </si>
  <si>
    <t>SERVICOS DE COMUNICACAO EM GERAL</t>
  </si>
  <si>
    <t>SERVICOS TECNICOS PROFISSIONAIS DE T.I.</t>
  </si>
  <si>
    <t>SERVICOS DE TELECOMUNICACOES</t>
  </si>
  <si>
    <t>SERVICOS DE AUDIO, VIDEO E FOTO</t>
  </si>
  <si>
    <t>SERVICOS DE PRODUCAO INDUSTRIAL</t>
  </si>
  <si>
    <t>SERVICOS GRAFICOS E EDITORIAIS</t>
  </si>
  <si>
    <t>SEGUROS EM GERAL</t>
  </si>
  <si>
    <t>FRETES E TRANSPORTES DE ENCOMENDAS</t>
  </si>
  <si>
    <t>VIGILANCIA OSTENSIVA/MONITORADA/RASTREAMENTO</t>
  </si>
  <si>
    <t>SERVICOS DE CONTROLE AMBIENTAL</t>
  </si>
  <si>
    <t>SERVICOS DE COPIAS E REPRODUCAO DE DOCUMENTOS</t>
  </si>
  <si>
    <t>SERVICOS DE PUBLICIDADE LEGAL</t>
  </si>
  <si>
    <t>SERVICOS DE PUBLICIDADE INSTITUCIONAL</t>
  </si>
  <si>
    <t>SERVICOS DE PUBLICIDADE DE UTILIDADE PUBLICA</t>
  </si>
  <si>
    <t>COMUNICACAO DE DADOS</t>
  </si>
  <si>
    <t>MANUTENCAO CORRETIVA/ADAPTATIVA E SUSTENTACAO SOFTWARES</t>
  </si>
  <si>
    <t>DESENVOLVIMENTO DE SOFTWARE</t>
  </si>
  <si>
    <t>SUPORTE A USUARIOS DE TIC</t>
  </si>
  <si>
    <t>COMUNICACAO DE DADOS E REDES EM GERAL</t>
  </si>
  <si>
    <t>TELEFONIA FIXA E MOVEL - PACOTE DE COMUNICACAO DE DADOS</t>
  </si>
  <si>
    <t>OUTSOURCING DE IMPRESSAO</t>
  </si>
  <si>
    <t>SERVICOS TECNICOS PROFISSIONAIS DE TIC</t>
  </si>
  <si>
    <t>IMPOSTO S/ PROP. PREDIAL E TERRIT.URBANA-IPTU</t>
  </si>
  <si>
    <t>IMPOSTO S/SERVICOS DE QUALQUER NATUREZA-ISSQN</t>
  </si>
  <si>
    <t>TAXAS</t>
  </si>
  <si>
    <t>CONTRIBUICAO P/ O PIS/PASEP</t>
  </si>
  <si>
    <t>MULTAS DEDUTIVEIS</t>
  </si>
  <si>
    <t>JUROS</t>
  </si>
  <si>
    <t>CONTRIB.PREVIDENCIARIAS-SERVICOS DE TERCEIROS</t>
  </si>
  <si>
    <t>CONTRIBUICAO P/ CUSTEIO DE ILUMINACAO PUBLICA</t>
  </si>
  <si>
    <t>DIARIAS - CIVIL</t>
  </si>
  <si>
    <t>OUTROS SERVICOS DE TERCEIROS - PJ</t>
  </si>
  <si>
    <t>RESTITUICOES</t>
  </si>
  <si>
    <t>RESSARCIMENTO DE PASSAGENS E DESP.C/LOCOMOCAO</t>
  </si>
  <si>
    <t>SERVICOS DE TERCEIROS - PESSOA JURIDICA</t>
  </si>
  <si>
    <t>AJUDA DE CUSTO PARA MORADIA OU AUXILIO-MORADIA A AGENTES PUB</t>
  </si>
  <si>
    <t>INDENIZACAO DE MORADIA - PESSOAL CIVIL</t>
  </si>
  <si>
    <t>ASSISTENCIA AOS ESTUDANTES DAS INSTITUICOES FEDERAIS DE EDUC</t>
  </si>
  <si>
    <t>MERCADORIAS PARA DOACAO</t>
  </si>
  <si>
    <t>SERVICOS DE COPA E COZINHA</t>
  </si>
  <si>
    <t>SERVICOS DOMESTICOS</t>
  </si>
  <si>
    <t>SERV.MEDICO-HOSPITAL.,ODONTOL.E LABORATORIAIS</t>
  </si>
  <si>
    <t>CAPACITACAO DE SERVIDORES PUBLICOS FEDERAIS EM PROCESSO DE Q</t>
  </si>
  <si>
    <t>NATUREZA DE DESPESA DETALHADA</t>
  </si>
  <si>
    <t>LIQUIDADO</t>
  </si>
  <si>
    <t>GRUPO DE DESPESA</t>
  </si>
  <si>
    <t>AÇÃO</t>
  </si>
  <si>
    <t>%</t>
  </si>
  <si>
    <t>SENTENCAS JUDICIAIS TRANSITADAS EM JULGADO (PRECATORIOS)</t>
  </si>
  <si>
    <t>PRECATORIOS JUDICIAIS DE NATUREZA ALIMENTICIA</t>
  </si>
  <si>
    <t>PESSOAL E ENCARGOS SOCIAIS</t>
  </si>
  <si>
    <t>APOSENTADORIAS E PENSOES CIVIS DA UNIAO</t>
  </si>
  <si>
    <t>PROVENTOS - PESSOAL CIVIL</t>
  </si>
  <si>
    <t>13 SALARIO - PESSOAL CIVIL</t>
  </si>
  <si>
    <t>ADICIONAL POR TEMPO DE SERVICO PESSOAL CIVIL</t>
  </si>
  <si>
    <t>VANTAGENS PERMANENTES SENT.TRANSIT.JULG.CIVIL</t>
  </si>
  <si>
    <t>COMPLEMENTACAO DE APOSENTADORIAS - PES CIVIL</t>
  </si>
  <si>
    <t>PENSOES CIVIS</t>
  </si>
  <si>
    <t>SENT.JUD.NAO TRANS JULG CARAT CONT INAT CIVIL</t>
  </si>
  <si>
    <t>SENT.JUD.NAO TRANS.JULG CARAT CONT PENS CIVIL</t>
  </si>
  <si>
    <t>CONTRIBUICAO DA UNIAO, DE SUAS AUTARQUIAS E FUNDACOES PARA O</t>
  </si>
  <si>
    <t>CONTRIBUICAO PATRONAL PARA O RPPS</t>
  </si>
  <si>
    <t>ASSISTENCIA MEDICA E ODONTOLOGICA AOS SERVIDORES CIVIS, EMPR</t>
  </si>
  <si>
    <t>RESSARCIMENTO ASSISTENCIA MEDICA/ODONTOLOGICA</t>
  </si>
  <si>
    <t>ATIVOS CIVIS DA UNIAO</t>
  </si>
  <si>
    <t>SALARIO CONTRATO TEMPORARIO</t>
  </si>
  <si>
    <t>ADICIONAL NOTURNO DE CONTRATO TEMPORARIO</t>
  </si>
  <si>
    <t>FERIAS VENCIDAS/PROPORCIONAIS - CONTRATO TEMPORARIO</t>
  </si>
  <si>
    <t>13¤ SALARIO - CONTRATO TEMPORARIO</t>
  </si>
  <si>
    <t>FERIAS - ABONO CONSTITUCIONAL - CONTRATO TEMPORARIO</t>
  </si>
  <si>
    <t>FERIAS PAGAMENTO ANTECIPADO - CONTRATOS TEMPORARIOS</t>
  </si>
  <si>
    <t>CONTRIBUICAO PATRONAL - FUNPRESP LEI 12618/12</t>
  </si>
  <si>
    <t>VENCIMENTOS E SALARIOS</t>
  </si>
  <si>
    <t>ADICIONAL NOTURNO</t>
  </si>
  <si>
    <t>INCORPORACOES</t>
  </si>
  <si>
    <t>VANTAGENS PERM.SENT.JUD.TRANS.JULGADO - CIVIL</t>
  </si>
  <si>
    <t>ABONO DE PERMANENCIA</t>
  </si>
  <si>
    <t>ADICIONAL DE PERICULOSIDADE</t>
  </si>
  <si>
    <t>ADICIONAL DE INSALUBRIDADE</t>
  </si>
  <si>
    <t>VANTAGEM PECUNIARIA INDIVIDUAL</t>
  </si>
  <si>
    <t>GRATIFICACAO POR EXERCICIO DE CARGO EFETIVO</t>
  </si>
  <si>
    <t>GRAT POR EXERCICIO DE FUNCOES COMISSIONADAS</t>
  </si>
  <si>
    <t>GRATIFICACAO P/EXERCICIO DE CARGO EM COMISSAO</t>
  </si>
  <si>
    <t>GRATIFICACAO DE TEMPO DE SERVICO</t>
  </si>
  <si>
    <t>FERIAS VENCIDAS E PROPORCIONAIS</t>
  </si>
  <si>
    <t>13º SALARIO</t>
  </si>
  <si>
    <t>FERIAS - 1/3 CONSTITUCIONAL</t>
  </si>
  <si>
    <t>FERIAS - PAGAMENTO ANTECIPADO</t>
  </si>
  <si>
    <t>SUBSTITUICOES</t>
  </si>
  <si>
    <t>VENCIMENTOS E VANTAGENS FIXAS - PESSOAL CIVIL</t>
  </si>
  <si>
    <t>CONTRIBUICOES PREVIDENCIARIAS - INSS</t>
  </si>
  <si>
    <t>BENEFICIOS OBRIGATORIOS AOS SERVIDORES CIVIS, EMPREGADOS, MI</t>
  </si>
  <si>
    <t>AUXILIO-ALIMENTACAO</t>
  </si>
  <si>
    <t>AUXILIO-CRECHE</t>
  </si>
  <si>
    <t>AUXILIO-TRANSPORTE</t>
  </si>
  <si>
    <t>AUXILIO NATALIDADE ATIVO CIVIL</t>
  </si>
  <si>
    <t>AUXILIO-CRECHE CIVIL</t>
  </si>
  <si>
    <t>AUXILIO-ALIMENTACAO CIVIS</t>
  </si>
  <si>
    <t>AUXILIO-TRANSPORTE CIVIS</t>
  </si>
  <si>
    <t>SENTENCAS JUDICIAIS DE PEQUENO VALOR</t>
  </si>
  <si>
    <t>DESPESAS CORRENTES</t>
  </si>
  <si>
    <t>OUTROS</t>
  </si>
  <si>
    <t>TOTAL</t>
  </si>
  <si>
    <t>FOLHA</t>
  </si>
  <si>
    <t>INVESTIMENTOS</t>
  </si>
  <si>
    <t>OBRAS EM ANDAMENTO</t>
  </si>
  <si>
    <t>COLECOES E MATERIAIS BIBLIOGRAFICOS</t>
  </si>
  <si>
    <t>INSTALACOES</t>
  </si>
  <si>
    <t>APAR.EQUIP.UTENS.MED.,ODONT,LABOR.HOSPIT.</t>
  </si>
  <si>
    <t>APARELHOS E UTENSILIOS DOMESTICOS</t>
  </si>
  <si>
    <t>INSTRUMENTOS MUSICAIS E ARTISTICOS</t>
  </si>
  <si>
    <t>MAQUINAS E EQUIPAMENTOS ENERGETICOS</t>
  </si>
  <si>
    <t>MAQUINAS E EQUIPAMENTOS GRAFICOS</t>
  </si>
  <si>
    <t>EQUIPAMENTOS PARA AUDIO, VIDEO E FOTO</t>
  </si>
  <si>
    <t>MAQUINAS, UTENSILIOS E EQUIPAMENTOS  DIVERSOS</t>
  </si>
  <si>
    <t>MATERIAL DE TIC (PERMANENTE)</t>
  </si>
  <si>
    <t>MAQ., FERRAMENTAS  E  UTENSILIOS  DE  OFICINA</t>
  </si>
  <si>
    <t>MAQUINAS E EQUIPAMENTOS AGRIC. E  RODOVIARIOS</t>
  </si>
  <si>
    <t>MOBILIARIO EM GERAL</t>
  </si>
  <si>
    <t>EQUIPAMENTOS DE TIC - TELEFONIA</t>
  </si>
  <si>
    <t>COMBUSTIVEIS E LUBRIF. P/ OUTRAS FINALIDADES</t>
  </si>
  <si>
    <t>MATERIAL P/ AUDIO, VIDEO E FOTO</t>
  </si>
  <si>
    <t>LOCOMOCAO URBANA</t>
  </si>
  <si>
    <t>SERVICOS TECNICOS PROFISSIONAIS</t>
  </si>
  <si>
    <t>ASSINATURAS DE PERIODICOS E ANUIDADES</t>
  </si>
  <si>
    <t>DIREITOS AUTORAIS</t>
  </si>
  <si>
    <t>TAXA DE ADMINISTRACAO</t>
  </si>
  <si>
    <t>SERVICOS DE ANALISES E PESQUISAS CIENTIFICAS</t>
  </si>
  <si>
    <t>SERVICOS DE TECNOLOGIA DA INFORMACAO</t>
  </si>
  <si>
    <t>MANUTENCAO E CONSERVACAO DE EQUIPAMENTOS DE TIC</t>
  </si>
  <si>
    <t>AUXILIO A PESSOAS FISICAS</t>
  </si>
  <si>
    <t>INDENIZACOES</t>
  </si>
  <si>
    <t>AJUDA DE CUSTO - PESSOAL CIVIL</t>
  </si>
  <si>
    <t xml:space="preserve"> </t>
  </si>
  <si>
    <t>13 SALARIO - PENSOES CIVIS</t>
  </si>
  <si>
    <t>SENT.JUD.NAO TRANS JULG CARAT CONT AT CIVIL</t>
  </si>
  <si>
    <t>INDENIZACAO œ 2º ART.12 LEI 8.745/93</t>
  </si>
  <si>
    <t>AUXILIO-FUNERAL ATIVO CIVIL</t>
  </si>
  <si>
    <t>OUTROS BENEF.ASSIST.DO SERVIDOR E DO MILITAR</t>
  </si>
  <si>
    <t>APARELHOS DE MEDICAO E ORIENTACAO</t>
  </si>
  <si>
    <t>MAQUINAS E EQUIPAMENTOS DE NATUREZA INDUSTRIAL</t>
  </si>
  <si>
    <t>EQUIPAMENTOS DE TIC - ATIVOS DE REDE</t>
  </si>
  <si>
    <t>CONTRIBUICOES A ORGANISMOS INTERNACIONAIS SEM EXIGENCIA DE P</t>
  </si>
  <si>
    <t>CPLP-COMUNIDADE P/PAISES DE LINGUA PORTUGUESA</t>
  </si>
  <si>
    <t>SERVICOS DE LIMPEZA E CONSERVACAO</t>
  </si>
  <si>
    <t>SERVICOS DE BRIGADA DE INCENDIO.</t>
  </si>
  <si>
    <t>SERVICOS EM ITENS REPARAVEIS DE AVIACAO</t>
  </si>
  <si>
    <t>TREINAMENTO/CAPACITACAO EM TIC</t>
  </si>
  <si>
    <t>EMISSAO DE CERTIFICADOS DIGITAIS</t>
  </si>
  <si>
    <t>INDENIZACOES E RESTITUICOES</t>
  </si>
  <si>
    <t>PUBLICIDADE DE UTILIDADE PUBLICA</t>
  </si>
  <si>
    <t>DESPESAS LIQUIDADAS</t>
  </si>
  <si>
    <t>EQUIP. E UTENSILIOS HIDRAULICOS E ELETRICOS</t>
  </si>
  <si>
    <t>DESPESAS POR CAMPI</t>
  </si>
  <si>
    <t>DESPESAS IFFAR</t>
  </si>
  <si>
    <t>REITORIA</t>
  </si>
  <si>
    <t>SANTO AUGUSTO</t>
  </si>
  <si>
    <t>ALEGRETE</t>
  </si>
  <si>
    <t>SÃO VICENTE DO SUL</t>
  </si>
  <si>
    <t>JÚLIO DE CASTILHOS</t>
  </si>
  <si>
    <t>SÃO BORJA</t>
  </si>
  <si>
    <t>SANTA ROSA</t>
  </si>
  <si>
    <t>PANAMBI</t>
  </si>
  <si>
    <t>JAGUARI</t>
  </si>
  <si>
    <t>SANTO ÂNGELO</t>
  </si>
  <si>
    <t>FREDERICO WESTPHALEN</t>
  </si>
  <si>
    <t>DESPESAS CORRETES</t>
  </si>
  <si>
    <t>FUNCIONAMENTO DAS INSTITUICOES DA REDE FEDERAL DE EDUCACAO P</t>
  </si>
  <si>
    <t>RIO GRANDE DO SUL</t>
  </si>
  <si>
    <t>GRATIFICACAO POR ENCARGO DE CURSO E CONCURSO - GECC</t>
  </si>
  <si>
    <t>OUTROS SERV.DE TERCEIROS PJ- PAGTO ANTECIPADO</t>
  </si>
  <si>
    <t>LOCACAO DE SOFTWARES</t>
  </si>
  <si>
    <t>SUPORTE DE INFRAESTRUTURA DE TIC</t>
  </si>
  <si>
    <t>INDENIZACAO DE TRANSPORTE - PESSOAL CIVIL</t>
  </si>
  <si>
    <t>SERVICO DE INCINERACAO,DESTRUICAO E DEMOLICAO</t>
  </si>
  <si>
    <t>Relatório de Despesas Liquidadas - 4º Trimestre de 2019</t>
  </si>
  <si>
    <t>MATERIAL DE MANOBRA E PATRULHAMENTO</t>
  </si>
  <si>
    <t>MATERIAL BIOLOGICO</t>
  </si>
  <si>
    <t>SERVICOS DE ESTACIONAMENTO DE VEICULOS</t>
  </si>
  <si>
    <t>APOSENTADORIAS, RESERVA REMUNERADA E REFORMAS</t>
  </si>
  <si>
    <t>PENSOES DO RPPS E DO MILITAR</t>
  </si>
  <si>
    <t>AUXILIO-FUNERAL INATIVO CIVIL</t>
  </si>
  <si>
    <t>AUXILIO-TRANPORTE</t>
  </si>
  <si>
    <t>REESTRUTURACAO E MODERNIZACAO DAS INSTITUICOES DA REDE FEDER</t>
  </si>
  <si>
    <t>AQUISICAO DE SOFTWARE PRONTO</t>
  </si>
  <si>
    <t>EQUIPAMENTOS DE TIC - COMPUTADORES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</si>
</sst>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#,##0.00;\(#,##0.00\)"/>
  </numFmts>
  <fonts count="13" x14ac:knownFonts="1">
    <font>
      <sz val="10"/>
      <color rgb="FF000000"/>
      <name val="Arial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Arial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u/>
      <sz val="10"/>
      <color theme="10"/>
      <name val="Arial"/>
      <family val="2"/>
    </font>
    <font>
      <b/>
      <sz val="13"/>
      <name val="Verdana"/>
      <family val="2"/>
    </font>
    <font>
      <sz val="8"/>
      <name val="Verdana"/>
      <family val="2"/>
    </font>
    <font>
      <sz val="10"/>
      <color rgb="FFFF0000"/>
      <name val="Arial"/>
      <family val="2"/>
    </font>
    <font>
      <b/>
      <sz val="1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334F7D"/>
      </patternFill>
    </fill>
    <fill>
      <patternFill patternType="solid">
        <fgColor rgb="FF6688C1"/>
      </patternFill>
    </fill>
    <fill>
      <patternFill patternType="solid">
        <fgColor rgb="FFA9A9A9"/>
      </patternFill>
    </fill>
    <fill>
      <patternFill patternType="solid">
        <fgColor rgb="FFD3E6F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ck">
        <color rgb="FFFFFFFF"/>
      </bottom>
      <diagonal/>
    </border>
    <border>
      <left style="thick">
        <color rgb="FFFFFFFF"/>
      </left>
      <right/>
      <top/>
      <bottom style="thin">
        <color rgb="FF808080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rgb="FFFFFFFF"/>
      </left>
      <right/>
      <top style="thin">
        <color rgb="FF808080"/>
      </top>
      <bottom style="thick">
        <color rgb="FFFFFFFF"/>
      </bottom>
      <diagonal/>
    </border>
    <border>
      <left style="thick">
        <color rgb="FFFFFFFF"/>
      </left>
      <right/>
      <top/>
      <bottom style="thin">
        <color rgb="FF808080"/>
      </bottom>
      <diagonal/>
    </border>
    <border>
      <left style="thick">
        <color rgb="FFFFFFFF"/>
      </left>
      <right style="thin">
        <color rgb="FF808080"/>
      </right>
      <top/>
      <bottom style="thin">
        <color rgb="FF808080"/>
      </bottom>
      <diagonal/>
    </border>
    <border>
      <left style="thick">
        <color rgb="FFFFFFFF"/>
      </left>
      <right style="thin">
        <color rgb="FF808080"/>
      </right>
      <top/>
      <bottom style="thick">
        <color rgb="FFFFFFFF"/>
      </bottom>
      <diagonal/>
    </border>
    <border>
      <left/>
      <right style="thick">
        <color rgb="FFFFFFFF"/>
      </right>
      <top style="thin">
        <color rgb="FF808080"/>
      </top>
      <bottom style="thick">
        <color rgb="FFFFFFFF"/>
      </bottom>
      <diagonal/>
    </border>
    <border>
      <left/>
      <right/>
      <top style="thin">
        <color rgb="FF808080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/>
      <top/>
      <bottom style="thin">
        <color rgb="FF808080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2" fillId="4" borderId="4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165" fontId="1" fillId="5" borderId="4" xfId="0" applyNumberFormat="1" applyFont="1" applyFill="1" applyBorder="1" applyAlignment="1">
      <alignment horizontal="right" vertical="center"/>
    </xf>
    <xf numFmtId="165" fontId="1" fillId="5" borderId="8" xfId="0" applyNumberFormat="1" applyFont="1" applyFill="1" applyBorder="1" applyAlignment="1">
      <alignment horizontal="right" vertical="center"/>
    </xf>
    <xf numFmtId="165" fontId="3" fillId="2" borderId="6" xfId="0" applyNumberFormat="1" applyFont="1" applyFill="1" applyBorder="1" applyAlignment="1">
      <alignment horizontal="right" vertical="center"/>
    </xf>
    <xf numFmtId="165" fontId="3" fillId="2" borderId="7" xfId="0" applyNumberFormat="1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5" borderId="8" xfId="1" applyFont="1" applyFill="1" applyBorder="1" applyAlignment="1">
      <alignment horizontal="right" vertical="center"/>
    </xf>
    <xf numFmtId="10" fontId="0" fillId="0" borderId="0" xfId="0" applyNumberFormat="1"/>
    <xf numFmtId="165" fontId="5" fillId="5" borderId="8" xfId="0" applyNumberFormat="1" applyFont="1" applyFill="1" applyBorder="1" applyAlignment="1">
      <alignment horizontal="right" vertical="center"/>
    </xf>
    <xf numFmtId="164" fontId="5" fillId="5" borderId="8" xfId="1" applyFont="1" applyFill="1" applyBorder="1" applyAlignment="1">
      <alignment horizontal="right" vertical="center"/>
    </xf>
    <xf numFmtId="10" fontId="2" fillId="4" borderId="9" xfId="2" applyNumberFormat="1" applyFont="1" applyFill="1" applyBorder="1" applyAlignment="1">
      <alignment horizontal="center" vertical="center" wrapText="1"/>
    </xf>
    <xf numFmtId="10" fontId="1" fillId="5" borderId="8" xfId="2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6" fillId="4" borderId="9" xfId="3" applyFont="1" applyFill="1" applyBorder="1" applyAlignment="1">
      <alignment horizontal="center" vertical="center" wrapText="1"/>
    </xf>
    <xf numFmtId="10" fontId="6" fillId="4" borderId="9" xfId="3" applyNumberFormat="1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left" vertical="center" wrapText="1"/>
    </xf>
    <xf numFmtId="164" fontId="7" fillId="3" borderId="4" xfId="3" applyNumberFormat="1" applyFont="1" applyFill="1" applyBorder="1" applyAlignment="1">
      <alignment horizontal="left" vertical="center" wrapText="1"/>
    </xf>
    <xf numFmtId="10" fontId="7" fillId="3" borderId="4" xfId="3" applyNumberFormat="1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left" vertical="center"/>
    </xf>
    <xf numFmtId="165" fontId="7" fillId="2" borderId="6" xfId="3" applyNumberFormat="1" applyFont="1" applyFill="1" applyBorder="1" applyAlignment="1">
      <alignment horizontal="right" vertical="center"/>
    </xf>
    <xf numFmtId="0" fontId="7" fillId="2" borderId="3" xfId="3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9" fillId="7" borderId="0" xfId="3" applyFont="1" applyFill="1" applyBorder="1" applyAlignment="1">
      <alignment horizontal="right" vertical="center"/>
    </xf>
    <xf numFmtId="0" fontId="0" fillId="7" borderId="0" xfId="0" applyFill="1"/>
    <xf numFmtId="0" fontId="6" fillId="4" borderId="9" xfId="3" applyFont="1" applyFill="1" applyBorder="1" applyAlignment="1">
      <alignment horizontal="center" vertical="center" wrapText="1"/>
    </xf>
    <xf numFmtId="10" fontId="3" fillId="2" borderId="7" xfId="2" applyNumberFormat="1" applyFont="1" applyFill="1" applyBorder="1" applyAlignment="1">
      <alignment horizontal="right" vertical="center"/>
    </xf>
    <xf numFmtId="10" fontId="4" fillId="0" borderId="0" xfId="0" applyNumberFormat="1" applyFont="1"/>
    <xf numFmtId="165" fontId="10" fillId="5" borderId="8" xfId="0" applyNumberFormat="1" applyFont="1" applyFill="1" applyBorder="1" applyAlignment="1">
      <alignment horizontal="right" vertical="center"/>
    </xf>
    <xf numFmtId="0" fontId="6" fillId="4" borderId="9" xfId="3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/>
    <xf numFmtId="4" fontId="0" fillId="0" borderId="0" xfId="0" applyNumberFormat="1"/>
    <xf numFmtId="9" fontId="7" fillId="2" borderId="7" xfId="3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9" fillId="7" borderId="13" xfId="3" applyFont="1" applyFill="1" applyBorder="1" applyAlignment="1">
      <alignment horizontal="center" vertical="center"/>
    </xf>
    <xf numFmtId="0" fontId="9" fillId="7" borderId="0" xfId="3" applyFont="1" applyFill="1" applyBorder="1" applyAlignment="1">
      <alignment horizontal="center" vertical="center"/>
    </xf>
    <xf numFmtId="0" fontId="6" fillId="4" borderId="10" xfId="3" applyFont="1" applyFill="1" applyBorder="1" applyAlignment="1">
      <alignment horizontal="center" vertical="center" wrapText="1"/>
    </xf>
    <xf numFmtId="0" fontId="6" fillId="4" borderId="9" xfId="3" applyFont="1" applyFill="1" applyBorder="1" applyAlignment="1">
      <alignment horizontal="center" vertical="center" wrapText="1"/>
    </xf>
    <xf numFmtId="0" fontId="6" fillId="4" borderId="11" xfId="3" applyFont="1" applyFill="1" applyBorder="1" applyAlignment="1">
      <alignment horizontal="center" vertical="center" wrapText="1"/>
    </xf>
    <xf numFmtId="0" fontId="6" fillId="4" borderId="12" xfId="3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9" fillId="6" borderId="0" xfId="3" applyFont="1" applyFill="1" applyAlignment="1">
      <alignment horizontal="right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10" fontId="3" fillId="2" borderId="6" xfId="2" applyNumberFormat="1" applyFont="1" applyFill="1" applyBorder="1" applyAlignment="1">
      <alignment horizontal="right" vertical="center"/>
    </xf>
    <xf numFmtId="0" fontId="4" fillId="0" borderId="0" xfId="0" applyFont="1"/>
    <xf numFmtId="10" fontId="7" fillId="2" borderId="7" xfId="3" applyNumberFormat="1" applyFont="1" applyFill="1" applyBorder="1" applyAlignment="1">
      <alignment horizontal="center" vertical="center"/>
    </xf>
    <xf numFmtId="0" fontId="12" fillId="6" borderId="0" xfId="3" applyFont="1" applyFill="1" applyAlignment="1">
      <alignment horizontal="center" vertical="center"/>
    </xf>
  </cellXfs>
  <cellStyles count="4">
    <cellStyle name="Hiperlink" xfId="3" builtinId="8"/>
    <cellStyle name="Moeda" xfId="1" builtinId="4"/>
    <cellStyle name="Normal" xfId="0" builtinId="0"/>
    <cellStyle name="Porcentagem" xfId="2" builtinId="5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087301587301587E-2"/>
          <c:y val="0.15069444444444444"/>
          <c:w val="0.93547619047619046"/>
          <c:h val="0.84560185185185199"/>
        </c:manualLayout>
      </c:layout>
      <c:pie3DChart>
        <c:varyColors val="1"/>
        <c:ser>
          <c:idx val="0"/>
          <c:order val="0"/>
          <c:dLbls>
            <c:dLbl>
              <c:idx val="4"/>
              <c:layout>
                <c:manualLayout>
                  <c:x val="0.13517777777777779"/>
                  <c:y val="-0.15596388888888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800" b="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'4º Trimestre'!$B$6:$B$12</c:f>
              <c:strCache>
                <c:ptCount val="7"/>
                <c:pt idx="0">
                  <c:v>APOIO ADMINISTRATIVO, TECNICO E OPERACIONAL</c:v>
                </c:pt>
                <c:pt idx="1">
                  <c:v>LIMPEZA E CONSERVACAO</c:v>
                </c:pt>
                <c:pt idx="2">
                  <c:v>VIGILANCIA OSTENSIVA</c:v>
                </c:pt>
                <c:pt idx="3">
                  <c:v>SERVICOS DE ENERGIA ELETRICA</c:v>
                </c:pt>
                <c:pt idx="4">
                  <c:v>BOLSAS DE ESTUDO NO PAIS</c:v>
                </c:pt>
                <c:pt idx="5">
                  <c:v>FORNECIMENTO DE ALIMENTACAO</c:v>
                </c:pt>
                <c:pt idx="6">
                  <c:v>OUTROS</c:v>
                </c:pt>
              </c:strCache>
            </c:strRef>
          </c:cat>
          <c:val>
            <c:numRef>
              <c:f>'4º Trimestre'!$C$6:$C$12</c:f>
              <c:numCache>
                <c:formatCode>_-"R$"\ * #,##0.00_-;\-"R$"\ * #,##0.00_-;_-"R$"\ * "-"??_-;_-@_-</c:formatCode>
                <c:ptCount val="7"/>
                <c:pt idx="0">
                  <c:v>3043389.89</c:v>
                </c:pt>
                <c:pt idx="1">
                  <c:v>3299211.27</c:v>
                </c:pt>
                <c:pt idx="2">
                  <c:v>2616052.3000000003</c:v>
                </c:pt>
                <c:pt idx="3">
                  <c:v>3161340.6399999997</c:v>
                </c:pt>
                <c:pt idx="4">
                  <c:v>2631512</c:v>
                </c:pt>
                <c:pt idx="5">
                  <c:v>2898442.19</c:v>
                </c:pt>
                <c:pt idx="6">
                  <c:v>26433604.77999999</c:v>
                </c:pt>
              </c:numCache>
            </c:numRef>
          </c:val>
        </c:ser>
        <c:ser>
          <c:idx val="1"/>
          <c:order val="1"/>
          <c:cat>
            <c:strRef>
              <c:f>'4º Trimestre'!$B$6:$B$12</c:f>
              <c:strCache>
                <c:ptCount val="7"/>
                <c:pt idx="0">
                  <c:v>APOIO ADMINISTRATIVO, TECNICO E OPERACIONAL</c:v>
                </c:pt>
                <c:pt idx="1">
                  <c:v>LIMPEZA E CONSERVACAO</c:v>
                </c:pt>
                <c:pt idx="2">
                  <c:v>VIGILANCIA OSTENSIVA</c:v>
                </c:pt>
                <c:pt idx="3">
                  <c:v>SERVICOS DE ENERGIA ELETRICA</c:v>
                </c:pt>
                <c:pt idx="4">
                  <c:v>BOLSAS DE ESTUDO NO PAIS</c:v>
                </c:pt>
                <c:pt idx="5">
                  <c:v>FORNECIMENTO DE ALIMENTACAO</c:v>
                </c:pt>
                <c:pt idx="6">
                  <c:v>OUTROS</c:v>
                </c:pt>
              </c:strCache>
            </c:strRef>
          </c:cat>
          <c:val>
            <c:numRef>
              <c:f>'4º Trimestre'!$D$6:$D$12</c:f>
              <c:numCache>
                <c:formatCode>0.00%</c:formatCode>
                <c:ptCount val="7"/>
                <c:pt idx="0">
                  <c:v>6.9036855653794985E-2</c:v>
                </c:pt>
                <c:pt idx="1">
                  <c:v>7.4839958221180669E-2</c:v>
                </c:pt>
                <c:pt idx="2">
                  <c:v>5.9343045599023918E-2</c:v>
                </c:pt>
                <c:pt idx="3">
                  <c:v>7.1712473696939241E-2</c:v>
                </c:pt>
                <c:pt idx="4">
                  <c:v>5.9693736478578278E-2</c:v>
                </c:pt>
                <c:pt idx="5">
                  <c:v>6.5748833479859992E-2</c:v>
                </c:pt>
                <c:pt idx="6">
                  <c:v>0.59962509687062271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30"/>
      <c:rotY val="298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0396825396825375E-3"/>
          <c:y val="0.10953703703703704"/>
          <c:w val="0.99596031746031743"/>
          <c:h val="0.89046296296296301"/>
        </c:manualLayout>
      </c:layout>
      <c:pie3DChart>
        <c:varyColors val="1"/>
        <c:ser>
          <c:idx val="0"/>
          <c:order val="0"/>
          <c:dLbls>
            <c:numFmt formatCode="0.00%" sourceLinked="0"/>
            <c:txPr>
              <a:bodyPr/>
              <a:lstStyle/>
              <a:p>
                <a:pPr>
                  <a:defRPr sz="8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'4º Trimestre'!$B$17:$B$21</c:f>
              <c:strCache>
                <c:ptCount val="5"/>
                <c:pt idx="0">
                  <c:v>CONTRIBUICAO PATRONAL PARA O RPPS</c:v>
                </c:pt>
                <c:pt idx="1">
                  <c:v>VENCIMENTOS E SALARIOS</c:v>
                </c:pt>
                <c:pt idx="2">
                  <c:v>GRATIFICACAO POR EXERCICIO DE CARGO EFETIVO</c:v>
                </c:pt>
                <c:pt idx="3">
                  <c:v>13º SALARIO</c:v>
                </c:pt>
                <c:pt idx="4">
                  <c:v>OUTROS</c:v>
                </c:pt>
              </c:strCache>
            </c:strRef>
          </c:cat>
          <c:val>
            <c:numRef>
              <c:f>'4º Trimestre'!$C$17:$C$21</c:f>
              <c:numCache>
                <c:formatCode>_-"R$"\ * #,##0.00_-;\-"R$"\ * #,##0.00_-;_-"R$"\ * "-"??_-;_-@_-</c:formatCode>
                <c:ptCount val="5"/>
                <c:pt idx="0">
                  <c:v>33486384.579999998</c:v>
                </c:pt>
                <c:pt idx="1">
                  <c:v>85391640.920000002</c:v>
                </c:pt>
                <c:pt idx="2">
                  <c:v>70969573.489999995</c:v>
                </c:pt>
                <c:pt idx="3">
                  <c:v>14212799.119999999</c:v>
                </c:pt>
                <c:pt idx="4">
                  <c:v>58508998.889999986</c:v>
                </c:pt>
              </c:numCache>
            </c:numRef>
          </c:val>
        </c:ser>
        <c:ser>
          <c:idx val="1"/>
          <c:order val="1"/>
          <c:cat>
            <c:strRef>
              <c:f>'4º Trimestre'!$B$17:$B$21</c:f>
              <c:strCache>
                <c:ptCount val="5"/>
                <c:pt idx="0">
                  <c:v>CONTRIBUICAO PATRONAL PARA O RPPS</c:v>
                </c:pt>
                <c:pt idx="1">
                  <c:v>VENCIMENTOS E SALARIOS</c:v>
                </c:pt>
                <c:pt idx="2">
                  <c:v>GRATIFICACAO POR EXERCICIO DE CARGO EFETIVO</c:v>
                </c:pt>
                <c:pt idx="3">
                  <c:v>13º SALARIO</c:v>
                </c:pt>
                <c:pt idx="4">
                  <c:v>OUTROS</c:v>
                </c:pt>
              </c:strCache>
            </c:strRef>
          </c:cat>
          <c:val>
            <c:numRef>
              <c:f>'4º Trimestre'!$D$17:$D$21</c:f>
              <c:numCache>
                <c:formatCode>0.00%</c:formatCode>
                <c:ptCount val="5"/>
                <c:pt idx="0">
                  <c:v>0.12753346339139437</c:v>
                </c:pt>
                <c:pt idx="1">
                  <c:v>0.32521551214896532</c:v>
                </c:pt>
                <c:pt idx="2">
                  <c:v>0.27028882383425662</c:v>
                </c:pt>
                <c:pt idx="3">
                  <c:v>5.4129686408199353E-2</c:v>
                </c:pt>
                <c:pt idx="4">
                  <c:v>0.22283251421718425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view3D>
      <c:rotX val="30"/>
      <c:rotY val="294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0238095238095236E-3"/>
          <c:y val="9.1898148148148145E-2"/>
          <c:w val="0.99797619047619046"/>
          <c:h val="0.90439814814814823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4.6669365079365081E-2"/>
                  <c:y val="-1.77925925925925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2678"/>
                  <c:y val="9.9356670797191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7.6108730158730153E-2"/>
                  <c:y val="-0.17645859149111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9.3903333333333339E-2"/>
                  <c:y val="-0.14816294919454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8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'4º Trimestre'!$B$28:$B$34</c:f>
              <c:strCache>
                <c:ptCount val="6"/>
                <c:pt idx="0">
                  <c:v>OBRAS EM ANDAMENTO</c:v>
                </c:pt>
                <c:pt idx="1">
                  <c:v>OBRAS EM ANDAMENTO</c:v>
                </c:pt>
                <c:pt idx="2">
                  <c:v>APAR.EQUIP.UTENS.MED.,ODONT,LABOR.HOSPIT.</c:v>
                </c:pt>
                <c:pt idx="3">
                  <c:v>MATERIAL DE TIC (PERMANENTE)</c:v>
                </c:pt>
                <c:pt idx="4">
                  <c:v>MOBILIARIO EM GERAL</c:v>
                </c:pt>
                <c:pt idx="5">
                  <c:v>OUTROS</c:v>
                </c:pt>
              </c:strCache>
            </c:strRef>
          </c:cat>
          <c:val>
            <c:numRef>
              <c:f>'4º Trimestre'!$C$28:$C$34</c:f>
              <c:numCache>
                <c:formatCode>_-"R$"\ * #,##0.00_-;\-"R$"\ * #,##0.00_-;_-"R$"\ * "-"??_-;_-@_-</c:formatCode>
                <c:ptCount val="7"/>
                <c:pt idx="0">
                  <c:v>500026.32</c:v>
                </c:pt>
                <c:pt idx="1">
                  <c:v>1662098.3599999999</c:v>
                </c:pt>
                <c:pt idx="2">
                  <c:v>304228.58</c:v>
                </c:pt>
                <c:pt idx="3">
                  <c:v>211833.96</c:v>
                </c:pt>
                <c:pt idx="4">
                  <c:v>496615.76999999996</c:v>
                </c:pt>
                <c:pt idx="5">
                  <c:v>889881.46</c:v>
                </c:pt>
              </c:numCache>
            </c:numRef>
          </c:val>
        </c:ser>
        <c:ser>
          <c:idx val="1"/>
          <c:order val="1"/>
          <c:cat>
            <c:strRef>
              <c:f>'4º Trimestre'!$B$28:$B$34</c:f>
              <c:strCache>
                <c:ptCount val="6"/>
                <c:pt idx="0">
                  <c:v>OBRAS EM ANDAMENTO</c:v>
                </c:pt>
                <c:pt idx="1">
                  <c:v>OBRAS EM ANDAMENTO</c:v>
                </c:pt>
                <c:pt idx="2">
                  <c:v>APAR.EQUIP.UTENS.MED.,ODONT,LABOR.HOSPIT.</c:v>
                </c:pt>
                <c:pt idx="3">
                  <c:v>MATERIAL DE TIC (PERMANENTE)</c:v>
                </c:pt>
                <c:pt idx="4">
                  <c:v>MOBILIARIO EM GERAL</c:v>
                </c:pt>
                <c:pt idx="5">
                  <c:v>OUTROS</c:v>
                </c:pt>
              </c:strCache>
            </c:strRef>
          </c:cat>
          <c:val>
            <c:numRef>
              <c:f>'4º Trimestre'!$D$28:$D$34</c:f>
              <c:numCache>
                <c:formatCode>0.00%</c:formatCode>
                <c:ptCount val="7"/>
                <c:pt idx="0">
                  <c:v>0.12301725414379953</c:v>
                </c:pt>
                <c:pt idx="1">
                  <c:v>0.40891202759909195</c:v>
                </c:pt>
                <c:pt idx="2">
                  <c:v>7.4846789152353516E-2</c:v>
                </c:pt>
                <c:pt idx="3">
                  <c:v>5.2115720815671188E-2</c:v>
                </c:pt>
                <c:pt idx="4">
                  <c:v>0.12217818532014213</c:v>
                </c:pt>
                <c:pt idx="5">
                  <c:v>0.21893002296894171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80"/>
      <c:rotY val="2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365079365079362E-6"/>
          <c:y val="2.1546296854484362E-3"/>
          <c:w val="0.99797619047619046"/>
          <c:h val="0.90439814814814823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15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explosion val="19"/>
            <c:spPr>
              <a:solidFill>
                <a:schemeClr val="accent5"/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0.1669315873015873"/>
                  <c:y val="8.17286493034524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9148333333333326"/>
                  <c:y val="-0.197947102766000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9563650793650801E-2"/>
                  <c:y val="5.38687664041994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6938968253968256E-2"/>
                  <c:y val="-0.327274537037037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9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'4º Trimestre'!$P$6:$P$8</c:f>
              <c:strCache>
                <c:ptCount val="3"/>
                <c:pt idx="0">
                  <c:v>DESPESAS CORRENTES</c:v>
                </c:pt>
                <c:pt idx="1">
                  <c:v>FOLHA</c:v>
                </c:pt>
                <c:pt idx="2">
                  <c:v>INVESTIMENTOS</c:v>
                </c:pt>
              </c:strCache>
            </c:strRef>
          </c:cat>
          <c:val>
            <c:numRef>
              <c:f>'4º Trimestre'!$Q$6:$Q$8</c:f>
              <c:numCache>
                <c:formatCode>_-"R$"\ * #,##0.00_-;\-"R$"\ * #,##0.00_-;_-"R$"\ * "-"??_-;_-@_-</c:formatCode>
                <c:ptCount val="3"/>
                <c:pt idx="0">
                  <c:v>44083553.069999993</c:v>
                </c:pt>
                <c:pt idx="1">
                  <c:v>262569397</c:v>
                </c:pt>
                <c:pt idx="2">
                  <c:v>4064684.4499999997</c:v>
                </c:pt>
              </c:numCache>
            </c:numRef>
          </c:val>
        </c:ser>
        <c:ser>
          <c:idx val="1"/>
          <c:order val="1"/>
          <c:cat>
            <c:strRef>
              <c:f>'4º Trimestre'!$P$6:$P$8</c:f>
              <c:strCache>
                <c:ptCount val="3"/>
                <c:pt idx="0">
                  <c:v>DESPESAS CORRENTES</c:v>
                </c:pt>
                <c:pt idx="1">
                  <c:v>FOLHA</c:v>
                </c:pt>
                <c:pt idx="2">
                  <c:v>INVESTIMENTOS</c:v>
                </c:pt>
              </c:strCache>
            </c:strRef>
          </c:cat>
          <c:val>
            <c:numRef>
              <c:f>'4º Trimestre'!$R$6:$R$8</c:f>
              <c:numCache>
                <c:formatCode>0.00%</c:formatCode>
                <c:ptCount val="3"/>
                <c:pt idx="0">
                  <c:v>0.14187657272204957</c:v>
                </c:pt>
                <c:pt idx="1">
                  <c:v>0.84504182521091886</c:v>
                </c:pt>
                <c:pt idx="2">
                  <c:v>1.3081602067031597E-2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94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0325396825396827E-2"/>
          <c:y val="9.1898148148148145E-2"/>
          <c:w val="0.91129365079365077"/>
          <c:h val="0.82623724363734041"/>
        </c:manualLayout>
      </c:layout>
      <c:pie3DChart>
        <c:varyColors val="1"/>
        <c:ser>
          <c:idx val="0"/>
          <c:order val="0"/>
          <c:explosion val="15"/>
          <c:dLbls>
            <c:dLbl>
              <c:idx val="5"/>
              <c:layout>
                <c:manualLayout>
                  <c:x val="3.830158730158730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8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'4º Trimestre'!$B$40:$B$50</c:f>
              <c:strCache>
                <c:ptCount val="11"/>
                <c:pt idx="0">
                  <c:v>REITORIA</c:v>
                </c:pt>
                <c:pt idx="1">
                  <c:v>SANTO AUGUSTO</c:v>
                </c:pt>
                <c:pt idx="2">
                  <c:v>ALEGRETE</c:v>
                </c:pt>
                <c:pt idx="3">
                  <c:v>SÃO VICENTE DO SUL</c:v>
                </c:pt>
                <c:pt idx="4">
                  <c:v>JÚLIO DE CASTILHOS</c:v>
                </c:pt>
                <c:pt idx="5">
                  <c:v>SÃO BORJA</c:v>
                </c:pt>
                <c:pt idx="6">
                  <c:v>SANTA ROSA</c:v>
                </c:pt>
                <c:pt idx="7">
                  <c:v>PANAMBI</c:v>
                </c:pt>
                <c:pt idx="8">
                  <c:v>JAGUARI</c:v>
                </c:pt>
                <c:pt idx="9">
                  <c:v>SANTO ÂNGELO</c:v>
                </c:pt>
                <c:pt idx="10">
                  <c:v>FREDERICO WESTPHALEN</c:v>
                </c:pt>
              </c:strCache>
            </c:strRef>
          </c:cat>
          <c:val>
            <c:numRef>
              <c:f>'4º Trimestre'!$C$40:$C$50</c:f>
              <c:numCache>
                <c:formatCode>_-"R$"\ * #,##0.00_-;\-"R$"\ * #,##0.00_-;_-"R$"\ * "-"??_-;_-@_-</c:formatCode>
                <c:ptCount val="11"/>
                <c:pt idx="0">
                  <c:v>8283809.8299999991</c:v>
                </c:pt>
                <c:pt idx="1">
                  <c:v>2904686.649999999</c:v>
                </c:pt>
                <c:pt idx="2">
                  <c:v>6399611.3399999989</c:v>
                </c:pt>
                <c:pt idx="3">
                  <c:v>6319931.6100000003</c:v>
                </c:pt>
                <c:pt idx="4">
                  <c:v>3783274.0499999993</c:v>
                </c:pt>
                <c:pt idx="5">
                  <c:v>3728993.14</c:v>
                </c:pt>
                <c:pt idx="6">
                  <c:v>2783936.1299999994</c:v>
                </c:pt>
                <c:pt idx="7">
                  <c:v>2373599.6500000004</c:v>
                </c:pt>
                <c:pt idx="8">
                  <c:v>1998599.3100000005</c:v>
                </c:pt>
                <c:pt idx="9">
                  <c:v>1985106.4400000002</c:v>
                </c:pt>
                <c:pt idx="10">
                  <c:v>3522004.9200000004</c:v>
                </c:pt>
              </c:numCache>
            </c:numRef>
          </c:val>
        </c:ser>
        <c:ser>
          <c:idx val="1"/>
          <c:order val="1"/>
          <c:cat>
            <c:strRef>
              <c:f>'4º Trimestre'!$B$40:$B$50</c:f>
              <c:strCache>
                <c:ptCount val="11"/>
                <c:pt idx="0">
                  <c:v>REITORIA</c:v>
                </c:pt>
                <c:pt idx="1">
                  <c:v>SANTO AUGUSTO</c:v>
                </c:pt>
                <c:pt idx="2">
                  <c:v>ALEGRETE</c:v>
                </c:pt>
                <c:pt idx="3">
                  <c:v>SÃO VICENTE DO SUL</c:v>
                </c:pt>
                <c:pt idx="4">
                  <c:v>JÚLIO DE CASTILHOS</c:v>
                </c:pt>
                <c:pt idx="5">
                  <c:v>SÃO BORJA</c:v>
                </c:pt>
                <c:pt idx="6">
                  <c:v>SANTA ROSA</c:v>
                </c:pt>
                <c:pt idx="7">
                  <c:v>PANAMBI</c:v>
                </c:pt>
                <c:pt idx="8">
                  <c:v>JAGUARI</c:v>
                </c:pt>
                <c:pt idx="9">
                  <c:v>SANTO ÂNGELO</c:v>
                </c:pt>
                <c:pt idx="10">
                  <c:v>FREDERICO WESTPHALEN</c:v>
                </c:pt>
              </c:strCache>
            </c:strRef>
          </c:cat>
          <c:val>
            <c:numRef>
              <c:f>'4º Trimestre'!$D$40:$D$50</c:f>
              <c:numCache>
                <c:formatCode>0.00%</c:formatCode>
                <c:ptCount val="11"/>
                <c:pt idx="0">
                  <c:v>0.18791157366209094</c:v>
                </c:pt>
                <c:pt idx="1">
                  <c:v>6.5890484040332806E-2</c:v>
                </c:pt>
                <c:pt idx="2">
                  <c:v>0.14517004402612685</c:v>
                </c:pt>
                <c:pt idx="3">
                  <c:v>0.14336257333805696</c:v>
                </c:pt>
                <c:pt idx="4">
                  <c:v>8.5820533657814807E-2</c:v>
                </c:pt>
                <c:pt idx="5">
                  <c:v>8.4589214804867377E-2</c:v>
                </c:pt>
                <c:pt idx="6">
                  <c:v>6.3151355463099926E-2</c:v>
                </c:pt>
                <c:pt idx="7">
                  <c:v>5.38432019359006E-2</c:v>
                </c:pt>
                <c:pt idx="8">
                  <c:v>4.5336620367837352E-2</c:v>
                </c:pt>
                <c:pt idx="9">
                  <c:v>4.5030545447365879E-2</c:v>
                </c:pt>
                <c:pt idx="10">
                  <c:v>7.9893853256506595E-2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84668</xdr:colOff>
      <xdr:row>1</xdr:row>
      <xdr:rowOff>95249</xdr:rowOff>
    </xdr:from>
    <xdr:to>
      <xdr:col>14</xdr:col>
      <xdr:colOff>246335</xdr:colOff>
      <xdr:row>11</xdr:row>
      <xdr:rowOff>158799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12</xdr:row>
      <xdr:rowOff>137583</xdr:rowOff>
    </xdr:from>
    <xdr:to>
      <xdr:col>14</xdr:col>
      <xdr:colOff>161667</xdr:colOff>
      <xdr:row>23</xdr:row>
      <xdr:rowOff>137583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52916</xdr:colOff>
      <xdr:row>24</xdr:row>
      <xdr:rowOff>84667</xdr:rowOff>
    </xdr:from>
    <xdr:to>
      <xdr:col>14</xdr:col>
      <xdr:colOff>214583</xdr:colOff>
      <xdr:row>35</xdr:row>
      <xdr:rowOff>84717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465666</xdr:colOff>
      <xdr:row>9</xdr:row>
      <xdr:rowOff>42332</xdr:rowOff>
    </xdr:from>
    <xdr:to>
      <xdr:col>18</xdr:col>
      <xdr:colOff>362749</xdr:colOff>
      <xdr:row>36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0</xdr:rowOff>
    </xdr:to>
    <xdr:pic>
      <xdr:nvPicPr>
        <xdr:cNvPr id="9" name="Imagem 8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833" y="0"/>
          <a:ext cx="2846918" cy="740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244928</xdr:colOff>
      <xdr:row>36</xdr:row>
      <xdr:rowOff>105834</xdr:rowOff>
    </xdr:from>
    <xdr:to>
      <xdr:col>15</xdr:col>
      <xdr:colOff>11987</xdr:colOff>
      <xdr:row>53</xdr:row>
      <xdr:rowOff>31750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833" y="0"/>
          <a:ext cx="2846918" cy="751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4" name="Imagem 3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4" name="Imagem 3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tabSelected="1" zoomScale="70" zoomScaleNormal="70" workbookViewId="0"/>
  </sheetViews>
  <sheetFormatPr defaultRowHeight="12.75" x14ac:dyDescent="0.2"/>
  <cols>
    <col min="2" max="2" width="48.7109375" style="8" bestFit="1" customWidth="1"/>
    <col min="3" max="3" width="24.85546875" customWidth="1"/>
    <col min="4" max="4" width="13.140625" customWidth="1"/>
    <col min="5" max="5" width="5.28515625" customWidth="1"/>
    <col min="6" max="6" width="6" customWidth="1"/>
    <col min="15" max="15" width="4.42578125" customWidth="1"/>
    <col min="16" max="16" width="48.7109375" style="8" customWidth="1"/>
    <col min="17" max="17" width="24.85546875" customWidth="1"/>
    <col min="18" max="18" width="13.140625" customWidth="1"/>
  </cols>
  <sheetData>
    <row r="1" spans="1:18" ht="58.5" customHeight="1" x14ac:dyDescent="0.2">
      <c r="A1" s="57"/>
      <c r="B1" s="59" t="s">
        <v>239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2.75" customHeight="1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s="29" customFormat="1" ht="14.25" customHeight="1" x14ac:dyDescent="0.2">
      <c r="B3" s="43" t="s">
        <v>218</v>
      </c>
      <c r="C3" s="43"/>
      <c r="D3" s="43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43" t="s">
        <v>218</v>
      </c>
      <c r="Q3" s="43"/>
      <c r="R3" s="43"/>
    </row>
    <row r="4" spans="1:18" ht="13.5" thickBot="1" x14ac:dyDescent="0.25">
      <c r="B4" s="45" t="s">
        <v>164</v>
      </c>
      <c r="C4" s="45"/>
      <c r="D4" s="46"/>
      <c r="P4" s="47" t="s">
        <v>166</v>
      </c>
      <c r="Q4" s="47"/>
      <c r="R4" s="48"/>
    </row>
    <row r="5" spans="1:18" ht="14.25" thickTop="1" thickBot="1" x14ac:dyDescent="0.25">
      <c r="B5" s="30" t="s">
        <v>107</v>
      </c>
      <c r="C5" s="30" t="s">
        <v>108</v>
      </c>
      <c r="D5" s="19" t="s">
        <v>111</v>
      </c>
      <c r="P5" s="18" t="s">
        <v>109</v>
      </c>
      <c r="Q5" s="18" t="s">
        <v>108</v>
      </c>
      <c r="R5" s="19" t="s">
        <v>111</v>
      </c>
    </row>
    <row r="6" spans="1:18" ht="22.5" thickTop="1" thickBot="1" x14ac:dyDescent="0.25">
      <c r="B6" s="20" t="str">
        <f>'Despesas Correntes'!C58</f>
        <v>APOIO ADMINISTRATIVO, TECNICO E OPERACIONAL</v>
      </c>
      <c r="C6" s="21">
        <f>'Despesas Correntes'!F58</f>
        <v>3043389.89</v>
      </c>
      <c r="D6" s="22">
        <f>'Despesas Correntes'!G58</f>
        <v>6.9036855653794985E-2</v>
      </c>
      <c r="P6" s="20" t="str">
        <f>B4</f>
        <v>DESPESAS CORRENTES</v>
      </c>
      <c r="Q6" s="21">
        <f>C13</f>
        <v>44083553.069999993</v>
      </c>
      <c r="R6" s="22">
        <f>Q6/$Q$9</f>
        <v>0.14187657272204957</v>
      </c>
    </row>
    <row r="7" spans="1:18" ht="14.25" thickTop="1" thickBot="1" x14ac:dyDescent="0.25">
      <c r="B7" s="20" t="str">
        <f>'Despesas Correntes'!C59</f>
        <v>LIMPEZA E CONSERVACAO</v>
      </c>
      <c r="C7" s="21">
        <f>'Despesas Correntes'!F59</f>
        <v>3299211.27</v>
      </c>
      <c r="D7" s="22">
        <f>'Despesas Correntes'!G59</f>
        <v>7.4839958221180669E-2</v>
      </c>
      <c r="P7" s="20" t="str">
        <f>B15</f>
        <v>FOLHA</v>
      </c>
      <c r="Q7" s="21">
        <f>C24</f>
        <v>262569397</v>
      </c>
      <c r="R7" s="22">
        <f t="shared" ref="R7:R8" si="0">Q7/$Q$9</f>
        <v>0.84504182521091886</v>
      </c>
    </row>
    <row r="8" spans="1:18" ht="14.25" thickTop="1" thickBot="1" x14ac:dyDescent="0.25">
      <c r="B8" s="20" t="str">
        <f>'Despesas Correntes'!C60</f>
        <v>VIGILANCIA OSTENSIVA</v>
      </c>
      <c r="C8" s="21">
        <f>'Despesas Correntes'!F60</f>
        <v>2616052.3000000003</v>
      </c>
      <c r="D8" s="22">
        <f>'Despesas Correntes'!G60</f>
        <v>5.9343045599023918E-2</v>
      </c>
      <c r="P8" s="20" t="str">
        <f>B26</f>
        <v>INVESTIMENTOS</v>
      </c>
      <c r="Q8" s="21">
        <f>C35</f>
        <v>4064684.4499999997</v>
      </c>
      <c r="R8" s="22">
        <f t="shared" si="0"/>
        <v>1.3081602067031597E-2</v>
      </c>
    </row>
    <row r="9" spans="1:18" ht="14.25" thickTop="1" thickBot="1" x14ac:dyDescent="0.25">
      <c r="B9" s="20" t="str">
        <f>'Despesas Correntes'!C82</f>
        <v>SERVICOS DE ENERGIA ELETRICA</v>
      </c>
      <c r="C9" s="21">
        <f>'Despesas Correntes'!F82</f>
        <v>3161340.6399999997</v>
      </c>
      <c r="D9" s="22">
        <f>'Despesas Correntes'!G82</f>
        <v>7.1712473696939241E-2</v>
      </c>
      <c r="P9" s="23" t="s">
        <v>166</v>
      </c>
      <c r="Q9" s="24">
        <f>SUM(Q6:Q8)</f>
        <v>310717634.51999998</v>
      </c>
      <c r="R9" s="40">
        <f>SUM(R6:R8)</f>
        <v>1</v>
      </c>
    </row>
    <row r="10" spans="1:18" ht="14.25" thickTop="1" thickBot="1" x14ac:dyDescent="0.25">
      <c r="B10" s="20" t="str">
        <f>'Despesas Correntes'!C146</f>
        <v>BOLSAS DE ESTUDO NO PAIS</v>
      </c>
      <c r="C10" s="21">
        <f>'Despesas Correntes'!F146</f>
        <v>2631512</v>
      </c>
      <c r="D10" s="22">
        <f>'Despesas Correntes'!G146</f>
        <v>5.9693736478578278E-2</v>
      </c>
    </row>
    <row r="11" spans="1:18" ht="14.25" thickTop="1" thickBot="1" x14ac:dyDescent="0.25">
      <c r="B11" s="20" t="str">
        <f>'Despesas Correntes'!C175</f>
        <v>FORNECIMENTO DE ALIMENTACAO</v>
      </c>
      <c r="C11" s="21">
        <f>'Despesas Correntes'!F175</f>
        <v>2898442.19</v>
      </c>
      <c r="D11" s="22">
        <f>'Despesas Correntes'!G175</f>
        <v>6.5748833479859992E-2</v>
      </c>
    </row>
    <row r="12" spans="1:18" ht="14.25" thickTop="1" thickBot="1" x14ac:dyDescent="0.25">
      <c r="B12" s="20" t="s">
        <v>165</v>
      </c>
      <c r="C12" s="21">
        <f>'Despesas Correntes'!F196-(SUM(C6:C11))</f>
        <v>26433604.77999999</v>
      </c>
      <c r="D12" s="22">
        <f>'Despesas Correntes'!H196</f>
        <v>0.59962509687062271</v>
      </c>
    </row>
    <row r="13" spans="1:18" ht="13.5" thickTop="1" x14ac:dyDescent="0.2">
      <c r="B13" s="25" t="s">
        <v>166</v>
      </c>
      <c r="C13" s="24">
        <f>SUM(C6:C12)</f>
        <v>44083553.069999993</v>
      </c>
      <c r="D13" s="58">
        <f>SUM(D6:D12)</f>
        <v>0.99999999999999978</v>
      </c>
    </row>
    <row r="15" spans="1:18" ht="13.5" thickBot="1" x14ac:dyDescent="0.25">
      <c r="B15" s="45" t="s">
        <v>167</v>
      </c>
      <c r="C15" s="45"/>
      <c r="D15" s="46"/>
    </row>
    <row r="16" spans="1:18" ht="14.25" thickTop="1" thickBot="1" x14ac:dyDescent="0.25">
      <c r="B16" s="30" t="s">
        <v>107</v>
      </c>
      <c r="C16" s="30" t="s">
        <v>108</v>
      </c>
      <c r="D16" s="19" t="s">
        <v>111</v>
      </c>
    </row>
    <row r="17" spans="2:4" ht="14.25" thickTop="1" thickBot="1" x14ac:dyDescent="0.25">
      <c r="B17" s="20" t="str">
        <f>Folha!D16</f>
        <v>CONTRIBUICAO PATRONAL PARA O RPPS</v>
      </c>
      <c r="C17" s="21">
        <f>Folha!G16</f>
        <v>33486384.579999998</v>
      </c>
      <c r="D17" s="22">
        <f>Folha!H16</f>
        <v>0.12753346339139437</v>
      </c>
    </row>
    <row r="18" spans="2:4" ht="14.25" thickTop="1" thickBot="1" x14ac:dyDescent="0.25">
      <c r="B18" s="20" t="str">
        <f>Folha!D26</f>
        <v>VENCIMENTOS E SALARIOS</v>
      </c>
      <c r="C18" s="21">
        <f>Folha!G26</f>
        <v>85391640.920000002</v>
      </c>
      <c r="D18" s="22">
        <f>Folha!H26</f>
        <v>0.32521551214896532</v>
      </c>
    </row>
    <row r="19" spans="2:4" ht="14.25" customHeight="1" thickTop="1" thickBot="1" x14ac:dyDescent="0.25">
      <c r="B19" s="20" t="str">
        <f>Folha!D34</f>
        <v>GRATIFICACAO POR EXERCICIO DE CARGO EFETIVO</v>
      </c>
      <c r="C19" s="21">
        <f>Folha!G34</f>
        <v>70969573.489999995</v>
      </c>
      <c r="D19" s="22">
        <f>Folha!H34</f>
        <v>0.27028882383425662</v>
      </c>
    </row>
    <row r="20" spans="2:4" ht="14.25" thickTop="1" thickBot="1" x14ac:dyDescent="0.25">
      <c r="B20" s="20" t="str">
        <f>Folha!D39</f>
        <v>13º SALARIO</v>
      </c>
      <c r="C20" s="21">
        <f>Folha!G39</f>
        <v>14212799.119999999</v>
      </c>
      <c r="D20" s="22">
        <f>Folha!H39</f>
        <v>5.4129686408199353E-2</v>
      </c>
    </row>
    <row r="21" spans="2:4" ht="14.25" thickTop="1" thickBot="1" x14ac:dyDescent="0.25">
      <c r="B21" s="20" t="s">
        <v>165</v>
      </c>
      <c r="C21" s="21">
        <f>Folha!G62-(SUM('4º Trimestre'!C17:C20))</f>
        <v>58508998.889999986</v>
      </c>
      <c r="D21" s="22">
        <f>Folha!I62</f>
        <v>0.22283251421718425</v>
      </c>
    </row>
    <row r="22" spans="2:4" ht="14.25" thickTop="1" thickBot="1" x14ac:dyDescent="0.25">
      <c r="B22" s="20"/>
      <c r="C22" s="21"/>
      <c r="D22" s="22"/>
    </row>
    <row r="23" spans="2:4" ht="14.25" thickTop="1" thickBot="1" x14ac:dyDescent="0.25">
      <c r="B23" s="20"/>
      <c r="C23" s="21"/>
      <c r="D23" s="22"/>
    </row>
    <row r="24" spans="2:4" ht="13.5" thickTop="1" x14ac:dyDescent="0.2">
      <c r="B24" s="25" t="s">
        <v>166</v>
      </c>
      <c r="C24" s="24">
        <f>SUM(C17:C23)</f>
        <v>262569397</v>
      </c>
      <c r="D24" s="58">
        <f>SUM(D17:D21)</f>
        <v>1</v>
      </c>
    </row>
    <row r="26" spans="2:4" ht="13.5" thickBot="1" x14ac:dyDescent="0.25">
      <c r="B26" s="45" t="s">
        <v>168</v>
      </c>
      <c r="C26" s="45"/>
      <c r="D26" s="46"/>
    </row>
    <row r="27" spans="2:4" ht="14.25" thickTop="1" thickBot="1" x14ac:dyDescent="0.25">
      <c r="B27" s="30" t="s">
        <v>107</v>
      </c>
      <c r="C27" s="30" t="s">
        <v>108</v>
      </c>
      <c r="D27" s="19" t="s">
        <v>111</v>
      </c>
    </row>
    <row r="28" spans="2:4" ht="14.25" thickTop="1" thickBot="1" x14ac:dyDescent="0.25">
      <c r="B28" s="20" t="str">
        <f>Investimentos!C4</f>
        <v>OBRAS EM ANDAMENTO</v>
      </c>
      <c r="C28" s="21">
        <f>Investimentos!F4</f>
        <v>500026.32</v>
      </c>
      <c r="D28" s="22">
        <f>Investimentos!G4</f>
        <v>0.12301725414379953</v>
      </c>
    </row>
    <row r="29" spans="2:4" ht="14.25" thickTop="1" thickBot="1" x14ac:dyDescent="0.25">
      <c r="B29" s="20" t="str">
        <f>Investimentos!C8</f>
        <v>OBRAS EM ANDAMENTO</v>
      </c>
      <c r="C29" s="21">
        <f>Investimentos!F8</f>
        <v>1662098.3599999999</v>
      </c>
      <c r="D29" s="22">
        <f>Investimentos!G8</f>
        <v>0.40891202759909195</v>
      </c>
    </row>
    <row r="30" spans="2:4" ht="14.25" thickTop="1" thickBot="1" x14ac:dyDescent="0.25">
      <c r="B30" s="20" t="str">
        <f>Investimentos!C11</f>
        <v>APAR.EQUIP.UTENS.MED.,ODONT,LABOR.HOSPIT.</v>
      </c>
      <c r="C30" s="21">
        <f>Investimentos!F11</f>
        <v>304228.58</v>
      </c>
      <c r="D30" s="22">
        <f>Investimentos!G11</f>
        <v>7.4846789152353516E-2</v>
      </c>
    </row>
    <row r="31" spans="2:4" ht="14.25" thickTop="1" thickBot="1" x14ac:dyDescent="0.25">
      <c r="B31" s="20" t="str">
        <f>Investimentos!C20</f>
        <v>MATERIAL DE TIC (PERMANENTE)</v>
      </c>
      <c r="C31" s="21">
        <f>Investimentos!F20</f>
        <v>211833.96</v>
      </c>
      <c r="D31" s="22">
        <f>Investimentos!G20</f>
        <v>5.2115720815671188E-2</v>
      </c>
    </row>
    <row r="32" spans="2:4" ht="14.25" thickTop="1" thickBot="1" x14ac:dyDescent="0.25">
      <c r="B32" s="20" t="str">
        <f>Investimentos!C26</f>
        <v>MOBILIARIO EM GERAL</v>
      </c>
      <c r="C32" s="21">
        <f>Investimentos!F26</f>
        <v>496615.76999999996</v>
      </c>
      <c r="D32" s="22">
        <f>Investimentos!G26</f>
        <v>0.12217818532014213</v>
      </c>
    </row>
    <row r="33" spans="2:4" ht="14.25" thickTop="1" thickBot="1" x14ac:dyDescent="0.25">
      <c r="B33" s="20" t="s">
        <v>165</v>
      </c>
      <c r="C33" s="21">
        <f>Investimentos!F28-(SUM('4º Trimestre'!C28:C32))</f>
        <v>889881.46</v>
      </c>
      <c r="D33" s="22">
        <f>Investimentos!H28</f>
        <v>0.21893002296894171</v>
      </c>
    </row>
    <row r="34" spans="2:4" ht="14.25" thickTop="1" thickBot="1" x14ac:dyDescent="0.25">
      <c r="B34" s="20"/>
      <c r="C34" s="21"/>
      <c r="D34" s="22"/>
    </row>
    <row r="35" spans="2:4" ht="13.5" thickTop="1" x14ac:dyDescent="0.2">
      <c r="B35" s="25" t="s">
        <v>166</v>
      </c>
      <c r="C35" s="24">
        <f>SUM(C28:C34)</f>
        <v>4064684.4499999997</v>
      </c>
      <c r="D35" s="40">
        <f>SUM(D28:D34)</f>
        <v>1</v>
      </c>
    </row>
    <row r="37" spans="2:4" ht="15.75" x14ac:dyDescent="0.2">
      <c r="B37" s="44" t="s">
        <v>217</v>
      </c>
      <c r="C37" s="44"/>
      <c r="D37" s="44"/>
    </row>
    <row r="38" spans="2:4" ht="13.5" thickBot="1" x14ac:dyDescent="0.25">
      <c r="B38" s="45" t="s">
        <v>230</v>
      </c>
      <c r="C38" s="45"/>
      <c r="D38" s="46"/>
    </row>
    <row r="39" spans="2:4" ht="14.25" thickTop="1" thickBot="1" x14ac:dyDescent="0.25">
      <c r="B39" s="34" t="s">
        <v>107</v>
      </c>
      <c r="C39" s="34" t="s">
        <v>108</v>
      </c>
      <c r="D39" s="19" t="s">
        <v>111</v>
      </c>
    </row>
    <row r="40" spans="2:4" ht="14.25" thickTop="1" thickBot="1" x14ac:dyDescent="0.25">
      <c r="B40" s="20" t="s">
        <v>219</v>
      </c>
      <c r="C40" s="21">
        <f>Reitoria!F91</f>
        <v>8283809.8299999991</v>
      </c>
      <c r="D40" s="22">
        <f>C40/$C$51</f>
        <v>0.18791157366209094</v>
      </c>
    </row>
    <row r="41" spans="2:4" ht="14.25" thickTop="1" thickBot="1" x14ac:dyDescent="0.25">
      <c r="B41" s="20" t="s">
        <v>220</v>
      </c>
      <c r="C41" s="21">
        <f>'Santo Augusto'!F78</f>
        <v>2904686.649999999</v>
      </c>
      <c r="D41" s="22">
        <f t="shared" ref="D41:D50" si="1">C41/$C$51</f>
        <v>6.5890484040332806E-2</v>
      </c>
    </row>
    <row r="42" spans="2:4" ht="14.25" thickTop="1" thickBot="1" x14ac:dyDescent="0.25">
      <c r="B42" s="20" t="s">
        <v>221</v>
      </c>
      <c r="C42" s="21">
        <f>Alegrete!F80</f>
        <v>6399611.3399999989</v>
      </c>
      <c r="D42" s="22">
        <f t="shared" si="1"/>
        <v>0.14517004402612685</v>
      </c>
    </row>
    <row r="43" spans="2:4" ht="14.25" thickTop="1" thickBot="1" x14ac:dyDescent="0.25">
      <c r="B43" s="20" t="s">
        <v>222</v>
      </c>
      <c r="C43" s="21">
        <f>'São Vicente do Sul'!F88</f>
        <v>6319931.6100000003</v>
      </c>
      <c r="D43" s="22">
        <f t="shared" si="1"/>
        <v>0.14336257333805696</v>
      </c>
    </row>
    <row r="44" spans="2:4" ht="14.25" thickTop="1" thickBot="1" x14ac:dyDescent="0.25">
      <c r="B44" s="20" t="s">
        <v>223</v>
      </c>
      <c r="C44" s="21">
        <f>'Júlio de Castilhos'!F93</f>
        <v>3783274.0499999993</v>
      </c>
      <c r="D44" s="22">
        <f t="shared" si="1"/>
        <v>8.5820533657814807E-2</v>
      </c>
    </row>
    <row r="45" spans="2:4" ht="14.25" thickTop="1" thickBot="1" x14ac:dyDescent="0.25">
      <c r="B45" s="20" t="s">
        <v>224</v>
      </c>
      <c r="C45" s="21">
        <f>'São Borja'!F82</f>
        <v>3728993.14</v>
      </c>
      <c r="D45" s="22">
        <f t="shared" si="1"/>
        <v>8.4589214804867377E-2</v>
      </c>
    </row>
    <row r="46" spans="2:4" ht="14.25" thickTop="1" thickBot="1" x14ac:dyDescent="0.25">
      <c r="B46" s="20" t="s">
        <v>225</v>
      </c>
      <c r="C46" s="21">
        <f>'Santa Rosa'!F68</f>
        <v>2783936.1299999994</v>
      </c>
      <c r="D46" s="22">
        <f t="shared" si="1"/>
        <v>6.3151355463099926E-2</v>
      </c>
    </row>
    <row r="47" spans="2:4" ht="14.25" thickTop="1" thickBot="1" x14ac:dyDescent="0.25">
      <c r="B47" s="20" t="s">
        <v>226</v>
      </c>
      <c r="C47" s="21">
        <f>Panambi!F61</f>
        <v>2373599.6500000004</v>
      </c>
      <c r="D47" s="22">
        <f t="shared" si="1"/>
        <v>5.38432019359006E-2</v>
      </c>
    </row>
    <row r="48" spans="2:4" ht="14.25" thickTop="1" thickBot="1" x14ac:dyDescent="0.25">
      <c r="B48" s="20" t="s">
        <v>227</v>
      </c>
      <c r="C48" s="21">
        <f>Jaguari!F60</f>
        <v>1998599.3100000005</v>
      </c>
      <c r="D48" s="22">
        <f t="shared" si="1"/>
        <v>4.5336620367837352E-2</v>
      </c>
    </row>
    <row r="49" spans="2:4" ht="14.25" thickTop="1" thickBot="1" x14ac:dyDescent="0.25">
      <c r="B49" s="20" t="s">
        <v>228</v>
      </c>
      <c r="C49" s="21">
        <f>'Santo Ângelo'!F60</f>
        <v>1985106.4400000002</v>
      </c>
      <c r="D49" s="22">
        <f t="shared" si="1"/>
        <v>4.5030545447365879E-2</v>
      </c>
    </row>
    <row r="50" spans="2:4" ht="14.25" thickTop="1" thickBot="1" x14ac:dyDescent="0.25">
      <c r="B50" s="20" t="s">
        <v>229</v>
      </c>
      <c r="C50" s="21">
        <f>'Frederico Westphalen'!F58</f>
        <v>3522004.9200000004</v>
      </c>
      <c r="D50" s="22">
        <f t="shared" si="1"/>
        <v>7.9893853256506595E-2</v>
      </c>
    </row>
    <row r="51" spans="2:4" ht="13.5" thickTop="1" x14ac:dyDescent="0.2">
      <c r="B51" s="25" t="s">
        <v>166</v>
      </c>
      <c r="C51" s="24">
        <f>C13</f>
        <v>44083553.069999993</v>
      </c>
      <c r="D51" s="58">
        <f>SUM(D40:D50)</f>
        <v>1.0000000000000002</v>
      </c>
    </row>
    <row r="54" spans="2:4" x14ac:dyDescent="0.2">
      <c r="C54" s="39"/>
    </row>
  </sheetData>
  <mergeCells count="9">
    <mergeCell ref="B1:R1"/>
    <mergeCell ref="P3:R3"/>
    <mergeCell ref="B37:D37"/>
    <mergeCell ref="B3:D3"/>
    <mergeCell ref="B38:D38"/>
    <mergeCell ref="B4:D4"/>
    <mergeCell ref="B15:D15"/>
    <mergeCell ref="B26:D26"/>
    <mergeCell ref="P4:R4"/>
  </mergeCells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1º Trimestre'!A1" display="DEMONSTRAÇÃO DE DOTAÇÃO ORÇAMENTÁRIA"/>
    <hyperlink ref="P6:R6" location="'Despesas Correntes'!A1" display="'Despesas Correntes'!A1"/>
    <hyperlink ref="P7:R7" location="Folha!A1" display="Folha!A1"/>
    <hyperlink ref="P8:R8" location="Investimentos!A1" display="Investimentos!A1"/>
    <hyperlink ref="B40:D40" location="Reitoria!A1" display="REITORIA"/>
    <hyperlink ref="B41:D41" location="'Santo Augusto'!A1" display="SANTO AUGUSTO"/>
    <hyperlink ref="B42:D42" location="Alegrete!A1" display="ALEGRETE"/>
    <hyperlink ref="B43:D43" location="'São Vicente do Sul'!A1" display="SÃO VICENTE DO SUL"/>
    <hyperlink ref="B44:D44" location="'Júlio de Castilhos'!A1" display="JÚLIO DE CASTILHOS"/>
    <hyperlink ref="B45:D45" location="'São Borja'!A1" display="SÃO BORJA"/>
    <hyperlink ref="B46:D46" location="'Santa Rosa'!A1" display="SANTA ROSA"/>
    <hyperlink ref="B47:D47" location="Panambi!A1" display="PANAMBI"/>
    <hyperlink ref="B48:D48" location="Jaguari!A1" display="JAGUARI"/>
    <hyperlink ref="B49:D49" location="'Santo Ângelo'!A1" display="SANTO ÂNGELO"/>
    <hyperlink ref="B50:D50" location="'Frederico Westphalen'!A1" display="FREDERICO WESTPHALEN"/>
    <hyperlink ref="B6:D12" location="'Despesas Correntes'!A1" display="'Despesas Correntes'!A1"/>
    <hyperlink ref="B17:D23" location="Folha!A1" display="Folha!A1"/>
    <hyperlink ref="B28:D34" location="Investimentos!A1" display="Investimentos!A1"/>
  </hyperlink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2"/>
  <sheetViews>
    <sheetView showGridLines="0" zoomScale="80" zoomScaleNormal="80" workbookViewId="0">
      <selection activeCell="B1" sqref="B1:H1"/>
    </sheetView>
  </sheetViews>
  <sheetFormatPr defaultRowHeight="12.75" x14ac:dyDescent="0.2"/>
  <cols>
    <col min="2" max="2" width="54.28515625" style="36" customWidth="1"/>
    <col min="3" max="3" width="66.85546875" style="8" customWidth="1"/>
    <col min="4" max="5" width="14.28515625" hidden="1" customWidth="1"/>
    <col min="6" max="7" width="14.28515625" customWidth="1"/>
  </cols>
  <sheetData>
    <row r="1" spans="2:7" ht="58.5" customHeight="1" x14ac:dyDescent="0.2">
      <c r="B1" s="50" t="s">
        <v>239</v>
      </c>
      <c r="C1" s="50"/>
      <c r="D1" s="50"/>
      <c r="E1" s="50"/>
      <c r="F1" s="50"/>
      <c r="G1" s="50"/>
    </row>
    <row r="3" spans="2:7" ht="14.25" customHeight="1" thickBot="1" x14ac:dyDescent="0.25">
      <c r="B3" s="35" t="s">
        <v>110</v>
      </c>
      <c r="C3" s="16" t="s">
        <v>107</v>
      </c>
      <c r="D3" s="27" t="s">
        <v>215</v>
      </c>
      <c r="E3" s="17" t="s">
        <v>1</v>
      </c>
      <c r="F3" s="17" t="s">
        <v>108</v>
      </c>
      <c r="G3" s="17" t="s">
        <v>111</v>
      </c>
    </row>
    <row r="4" spans="2:7" ht="14.25" thickTop="1" thickBot="1" x14ac:dyDescent="0.25">
      <c r="B4" s="49" t="s">
        <v>231</v>
      </c>
      <c r="C4" s="42" t="s">
        <v>5</v>
      </c>
      <c r="D4" s="3">
        <v>44290.76</v>
      </c>
      <c r="E4" s="4"/>
      <c r="F4" s="33">
        <f>SUM(D4,E4)</f>
        <v>44290.76</v>
      </c>
      <c r="G4" s="14">
        <f>F4/$F$82</f>
        <v>1.1877404526413261E-2</v>
      </c>
    </row>
    <row r="5" spans="2:7" ht="14.25" thickTop="1" thickBot="1" x14ac:dyDescent="0.25">
      <c r="B5" s="49"/>
      <c r="C5" s="42" t="s">
        <v>6</v>
      </c>
      <c r="D5" s="3">
        <v>81214.52</v>
      </c>
      <c r="E5" s="4"/>
      <c r="F5" s="33">
        <f t="shared" ref="F5:F68" si="0">SUM(D5,E5)</f>
        <v>81214.52</v>
      </c>
      <c r="G5" s="14">
        <f t="shared" ref="G5:G68" si="1">F5/$F$82</f>
        <v>2.1779208743730755E-2</v>
      </c>
    </row>
    <row r="6" spans="2:7" ht="14.25" thickTop="1" thickBot="1" x14ac:dyDescent="0.25">
      <c r="B6" s="49"/>
      <c r="C6" s="42" t="s">
        <v>8</v>
      </c>
      <c r="D6" s="3">
        <v>9297.83</v>
      </c>
      <c r="E6" s="4"/>
      <c r="F6" s="33">
        <f t="shared" si="0"/>
        <v>9297.83</v>
      </c>
      <c r="G6" s="14">
        <f t="shared" si="1"/>
        <v>2.4933888722573514E-3</v>
      </c>
    </row>
    <row r="7" spans="2:7" ht="14.25" thickTop="1" thickBot="1" x14ac:dyDescent="0.25">
      <c r="B7" s="49"/>
      <c r="C7" s="42" t="s">
        <v>10</v>
      </c>
      <c r="D7" s="3">
        <v>7991.82</v>
      </c>
      <c r="E7" s="4"/>
      <c r="F7" s="33">
        <f t="shared" si="0"/>
        <v>7991.82</v>
      </c>
      <c r="G7" s="14">
        <f t="shared" si="1"/>
        <v>2.1431576031271538E-3</v>
      </c>
    </row>
    <row r="8" spans="2:7" ht="14.25" thickTop="1" thickBot="1" x14ac:dyDescent="0.25">
      <c r="B8" s="49"/>
      <c r="C8" s="42" t="s">
        <v>12</v>
      </c>
      <c r="D8" s="3">
        <v>35809.06</v>
      </c>
      <c r="E8" s="4">
        <v>5247.02</v>
      </c>
      <c r="F8" s="33">
        <f t="shared" si="0"/>
        <v>41056.080000000002</v>
      </c>
      <c r="G8" s="14">
        <f t="shared" si="1"/>
        <v>1.1009963938952165E-2</v>
      </c>
    </row>
    <row r="9" spans="2:7" ht="14.25" thickTop="1" thickBot="1" x14ac:dyDescent="0.25">
      <c r="B9" s="49"/>
      <c r="C9" s="42" t="s">
        <v>15</v>
      </c>
      <c r="D9" s="3">
        <v>898.82</v>
      </c>
      <c r="E9" s="4"/>
      <c r="F9" s="33">
        <f t="shared" si="0"/>
        <v>898.82</v>
      </c>
      <c r="G9" s="14">
        <f t="shared" si="1"/>
        <v>2.4103557347922609E-4</v>
      </c>
    </row>
    <row r="10" spans="2:7" ht="14.25" thickTop="1" thickBot="1" x14ac:dyDescent="0.25">
      <c r="B10" s="49"/>
      <c r="C10" s="42" t="s">
        <v>18</v>
      </c>
      <c r="D10" s="3">
        <v>3357.57</v>
      </c>
      <c r="E10" s="4">
        <v>28087.96</v>
      </c>
      <c r="F10" s="33">
        <f t="shared" si="0"/>
        <v>31445.53</v>
      </c>
      <c r="G10" s="14">
        <f t="shared" si="1"/>
        <v>8.4327132873191595E-3</v>
      </c>
    </row>
    <row r="11" spans="2:7" ht="14.25" thickTop="1" thickBot="1" x14ac:dyDescent="0.25">
      <c r="B11" s="49"/>
      <c r="C11" s="42" t="s">
        <v>19</v>
      </c>
      <c r="D11" s="3">
        <v>25255.57</v>
      </c>
      <c r="E11" s="4">
        <v>204</v>
      </c>
      <c r="F11" s="33">
        <f t="shared" si="0"/>
        <v>25459.57</v>
      </c>
      <c r="G11" s="14">
        <f t="shared" si="1"/>
        <v>6.8274649601527551E-3</v>
      </c>
    </row>
    <row r="12" spans="2:7" ht="14.25" thickTop="1" thickBot="1" x14ac:dyDescent="0.25">
      <c r="B12" s="49"/>
      <c r="C12" s="42" t="s">
        <v>20</v>
      </c>
      <c r="D12" s="3">
        <v>7604.65</v>
      </c>
      <c r="E12" s="4">
        <v>257.23</v>
      </c>
      <c r="F12" s="33">
        <f t="shared" si="0"/>
        <v>7861.8799999999992</v>
      </c>
      <c r="G12" s="14">
        <f t="shared" si="1"/>
        <v>2.1083117358590793E-3</v>
      </c>
    </row>
    <row r="13" spans="2:7" ht="14.25" thickTop="1" thickBot="1" x14ac:dyDescent="0.25">
      <c r="B13" s="49"/>
      <c r="C13" s="42" t="s">
        <v>22</v>
      </c>
      <c r="D13" s="3">
        <v>279.95999999999998</v>
      </c>
      <c r="E13" s="4"/>
      <c r="F13" s="33">
        <f t="shared" si="0"/>
        <v>279.95999999999998</v>
      </c>
      <c r="G13" s="14">
        <f t="shared" si="1"/>
        <v>7.507656611028251E-5</v>
      </c>
    </row>
    <row r="14" spans="2:7" ht="14.25" thickTop="1" thickBot="1" x14ac:dyDescent="0.25">
      <c r="B14" s="49"/>
      <c r="C14" s="42" t="s">
        <v>23</v>
      </c>
      <c r="D14" s="3">
        <v>647.02</v>
      </c>
      <c r="E14" s="4">
        <v>55</v>
      </c>
      <c r="F14" s="33">
        <f t="shared" si="0"/>
        <v>702.02</v>
      </c>
      <c r="G14" s="14">
        <f t="shared" si="1"/>
        <v>1.8825993335026622E-4</v>
      </c>
    </row>
    <row r="15" spans="2:7" ht="14.25" thickTop="1" thickBot="1" x14ac:dyDescent="0.25">
      <c r="B15" s="49"/>
      <c r="C15" s="42" t="s">
        <v>24</v>
      </c>
      <c r="D15" s="3">
        <v>917.48</v>
      </c>
      <c r="E15" s="4">
        <v>4828.8</v>
      </c>
      <c r="F15" s="33">
        <f t="shared" si="0"/>
        <v>5746.2800000000007</v>
      </c>
      <c r="G15" s="14">
        <f t="shared" si="1"/>
        <v>1.5409736044727613E-3</v>
      </c>
    </row>
    <row r="16" spans="2:7" ht="14.25" thickTop="1" thickBot="1" x14ac:dyDescent="0.25">
      <c r="B16" s="49"/>
      <c r="C16" s="42" t="s">
        <v>25</v>
      </c>
      <c r="D16" s="3">
        <v>55.85</v>
      </c>
      <c r="E16" s="4"/>
      <c r="F16" s="33">
        <f t="shared" si="0"/>
        <v>55.85</v>
      </c>
      <c r="G16" s="14">
        <f t="shared" si="1"/>
        <v>1.4977233237817112E-5</v>
      </c>
    </row>
    <row r="17" spans="2:7" ht="14.25" thickTop="1" thickBot="1" x14ac:dyDescent="0.25">
      <c r="B17" s="49"/>
      <c r="C17" s="42" t="s">
        <v>26</v>
      </c>
      <c r="D17" s="3">
        <v>2760.76</v>
      </c>
      <c r="E17" s="4">
        <v>4132.42</v>
      </c>
      <c r="F17" s="33">
        <f t="shared" si="0"/>
        <v>6893.18</v>
      </c>
      <c r="G17" s="14">
        <f t="shared" si="1"/>
        <v>1.8485365194316234E-3</v>
      </c>
    </row>
    <row r="18" spans="2:7" ht="14.25" thickTop="1" thickBot="1" x14ac:dyDescent="0.25">
      <c r="B18" s="49"/>
      <c r="C18" s="42" t="s">
        <v>27</v>
      </c>
      <c r="D18" s="3">
        <v>8575</v>
      </c>
      <c r="E18" s="4"/>
      <c r="F18" s="33">
        <f t="shared" si="0"/>
        <v>8575</v>
      </c>
      <c r="G18" s="14">
        <f t="shared" si="1"/>
        <v>2.2995483440336928E-3</v>
      </c>
    </row>
    <row r="19" spans="2:7" ht="14.25" thickTop="1" thickBot="1" x14ac:dyDescent="0.25">
      <c r="B19" s="49"/>
      <c r="C19" s="42" t="s">
        <v>28</v>
      </c>
      <c r="D19" s="3">
        <v>20135.009999999998</v>
      </c>
      <c r="E19" s="4"/>
      <c r="F19" s="33">
        <f t="shared" si="0"/>
        <v>20135.009999999998</v>
      </c>
      <c r="G19" s="14">
        <f t="shared" si="1"/>
        <v>5.3995835454929255E-3</v>
      </c>
    </row>
    <row r="20" spans="2:7" ht="14.25" thickTop="1" thickBot="1" x14ac:dyDescent="0.25">
      <c r="B20" s="49"/>
      <c r="C20" s="42" t="s">
        <v>29</v>
      </c>
      <c r="D20" s="3">
        <v>245.84</v>
      </c>
      <c r="E20" s="4"/>
      <c r="F20" s="33">
        <f t="shared" si="0"/>
        <v>245.84</v>
      </c>
      <c r="G20" s="14">
        <f t="shared" si="1"/>
        <v>6.5926643136704718E-5</v>
      </c>
    </row>
    <row r="21" spans="2:7" ht="14.25" thickTop="1" thickBot="1" x14ac:dyDescent="0.25">
      <c r="B21" s="49"/>
      <c r="C21" s="42" t="s">
        <v>31</v>
      </c>
      <c r="D21" s="3">
        <v>309.60000000000002</v>
      </c>
      <c r="E21" s="4"/>
      <c r="F21" s="33">
        <f t="shared" si="0"/>
        <v>309.60000000000002</v>
      </c>
      <c r="G21" s="14">
        <f t="shared" si="1"/>
        <v>8.3025092397997821E-5</v>
      </c>
    </row>
    <row r="22" spans="2:7" ht="14.25" thickTop="1" thickBot="1" x14ac:dyDescent="0.25">
      <c r="B22" s="49"/>
      <c r="C22" s="42" t="s">
        <v>34</v>
      </c>
      <c r="D22" s="3"/>
      <c r="E22" s="4">
        <v>52.2</v>
      </c>
      <c r="F22" s="33">
        <f t="shared" si="0"/>
        <v>52.2</v>
      </c>
      <c r="G22" s="14">
        <f t="shared" si="1"/>
        <v>1.3998416741522888E-5</v>
      </c>
    </row>
    <row r="23" spans="2:7" ht="14.25" thickTop="1" thickBot="1" x14ac:dyDescent="0.25">
      <c r="B23" s="49"/>
      <c r="C23" s="42" t="s">
        <v>36</v>
      </c>
      <c r="D23" s="3">
        <v>243.95</v>
      </c>
      <c r="E23" s="4">
        <v>1372.21</v>
      </c>
      <c r="F23" s="33">
        <f t="shared" si="0"/>
        <v>1616.16</v>
      </c>
      <c r="G23" s="14">
        <f t="shared" si="1"/>
        <v>4.3340385442489711E-4</v>
      </c>
    </row>
    <row r="24" spans="2:7" ht="14.25" thickTop="1" thickBot="1" x14ac:dyDescent="0.25">
      <c r="B24" s="49"/>
      <c r="C24" s="42" t="s">
        <v>37</v>
      </c>
      <c r="D24" s="3"/>
      <c r="E24" s="4">
        <v>2479.11</v>
      </c>
      <c r="F24" s="33">
        <f t="shared" si="0"/>
        <v>2479.11</v>
      </c>
      <c r="G24" s="14">
        <f t="shared" si="1"/>
        <v>6.6482020935013043E-4</v>
      </c>
    </row>
    <row r="25" spans="2:7" ht="14.25" thickTop="1" thickBot="1" x14ac:dyDescent="0.25">
      <c r="B25" s="49"/>
      <c r="C25" s="42" t="s">
        <v>40</v>
      </c>
      <c r="D25" s="3">
        <v>38508.379999999997</v>
      </c>
      <c r="E25" s="4"/>
      <c r="F25" s="33">
        <f t="shared" si="0"/>
        <v>38508.379999999997</v>
      </c>
      <c r="G25" s="14">
        <f t="shared" si="1"/>
        <v>1.0326750024538794E-2</v>
      </c>
    </row>
    <row r="26" spans="2:7" ht="14.25" thickTop="1" thickBot="1" x14ac:dyDescent="0.25">
      <c r="B26" s="49"/>
      <c r="C26" s="42" t="s">
        <v>41</v>
      </c>
      <c r="D26" s="3">
        <v>2307.5</v>
      </c>
      <c r="E26" s="4"/>
      <c r="F26" s="33">
        <f t="shared" si="0"/>
        <v>2307.5</v>
      </c>
      <c r="G26" s="14">
        <f t="shared" si="1"/>
        <v>6.1879974389011613E-4</v>
      </c>
    </row>
    <row r="27" spans="2:7" ht="14.25" thickTop="1" thickBot="1" x14ac:dyDescent="0.25">
      <c r="B27" s="49"/>
      <c r="C27" s="42" t="s">
        <v>233</v>
      </c>
      <c r="D27" s="3">
        <v>7311.68</v>
      </c>
      <c r="E27" s="4"/>
      <c r="F27" s="33">
        <f t="shared" si="0"/>
        <v>7311.68</v>
      </c>
      <c r="G27" s="14">
        <f t="shared" si="1"/>
        <v>1.9607652053765913E-3</v>
      </c>
    </row>
    <row r="28" spans="2:7" ht="14.25" thickTop="1" thickBot="1" x14ac:dyDescent="0.25">
      <c r="B28" s="49"/>
      <c r="C28" s="42" t="s">
        <v>47</v>
      </c>
      <c r="D28" s="3">
        <v>235863.87</v>
      </c>
      <c r="E28" s="4">
        <v>48076.27</v>
      </c>
      <c r="F28" s="11">
        <f t="shared" si="0"/>
        <v>283940.14</v>
      </c>
      <c r="G28" s="14">
        <f t="shared" si="1"/>
        <v>7.6143915888244304E-2</v>
      </c>
    </row>
    <row r="29" spans="2:7" ht="14.25" thickTop="1" thickBot="1" x14ac:dyDescent="0.25">
      <c r="B29" s="49"/>
      <c r="C29" s="42" t="s">
        <v>48</v>
      </c>
      <c r="D29" s="3">
        <v>346443.86</v>
      </c>
      <c r="E29" s="4">
        <v>131355.39000000001</v>
      </c>
      <c r="F29" s="11">
        <f t="shared" si="0"/>
        <v>477799.25</v>
      </c>
      <c r="G29" s="14">
        <f t="shared" si="1"/>
        <v>0.12813090077178313</v>
      </c>
    </row>
    <row r="30" spans="2:7" ht="14.25" thickTop="1" thickBot="1" x14ac:dyDescent="0.25">
      <c r="B30" s="49"/>
      <c r="C30" s="42" t="s">
        <v>49</v>
      </c>
      <c r="D30" s="3">
        <v>190435.25</v>
      </c>
      <c r="E30" s="4">
        <v>27490.46</v>
      </c>
      <c r="F30" s="11">
        <f t="shared" si="0"/>
        <v>217925.71</v>
      </c>
      <c r="G30" s="14">
        <f t="shared" si="1"/>
        <v>5.8440898606748302E-2</v>
      </c>
    </row>
    <row r="31" spans="2:7" ht="14.25" thickTop="1" thickBot="1" x14ac:dyDescent="0.25">
      <c r="B31" s="49"/>
      <c r="C31" s="42" t="s">
        <v>50</v>
      </c>
      <c r="D31" s="3">
        <v>34195.360000000001</v>
      </c>
      <c r="E31" s="4">
        <v>7618.33</v>
      </c>
      <c r="F31" s="33">
        <f t="shared" si="0"/>
        <v>41813.69</v>
      </c>
      <c r="G31" s="14">
        <f t="shared" si="1"/>
        <v>1.1213131381625444E-2</v>
      </c>
    </row>
    <row r="32" spans="2:7" ht="14.25" thickTop="1" thickBot="1" x14ac:dyDescent="0.25">
      <c r="B32" s="49"/>
      <c r="C32" s="42" t="s">
        <v>103</v>
      </c>
      <c r="D32" s="3">
        <v>19930.64</v>
      </c>
      <c r="E32" s="4"/>
      <c r="F32" s="33">
        <f t="shared" si="0"/>
        <v>19930.64</v>
      </c>
      <c r="G32" s="14">
        <f t="shared" si="1"/>
        <v>5.3447778667675425E-3</v>
      </c>
    </row>
    <row r="33" spans="2:7" ht="14.25" thickTop="1" thickBot="1" x14ac:dyDescent="0.25">
      <c r="B33" s="49"/>
      <c r="C33" s="42" t="s">
        <v>53</v>
      </c>
      <c r="D33" s="3">
        <v>480.88</v>
      </c>
      <c r="E33" s="4"/>
      <c r="F33" s="33">
        <f t="shared" si="0"/>
        <v>480.88</v>
      </c>
      <c r="G33" s="14">
        <f t="shared" si="1"/>
        <v>1.2895706211999092E-4</v>
      </c>
    </row>
    <row r="34" spans="2:7" ht="14.25" thickTop="1" thickBot="1" x14ac:dyDescent="0.25">
      <c r="B34" s="49"/>
      <c r="C34" s="42" t="s">
        <v>55</v>
      </c>
      <c r="D34" s="3"/>
      <c r="E34" s="4">
        <v>15950.8</v>
      </c>
      <c r="F34" s="33">
        <f t="shared" si="0"/>
        <v>15950.8</v>
      </c>
      <c r="G34" s="14">
        <f t="shared" si="1"/>
        <v>4.2775085394766909E-3</v>
      </c>
    </row>
    <row r="35" spans="2:7" ht="14.25" thickTop="1" thickBot="1" x14ac:dyDescent="0.25">
      <c r="B35" s="49"/>
      <c r="C35" s="42" t="s">
        <v>56</v>
      </c>
      <c r="D35" s="3">
        <v>37468.71</v>
      </c>
      <c r="E35" s="4">
        <v>5947.51</v>
      </c>
      <c r="F35" s="33">
        <f t="shared" si="0"/>
        <v>43416.22</v>
      </c>
      <c r="G35" s="14">
        <f t="shared" si="1"/>
        <v>1.1642880093901164E-2</v>
      </c>
    </row>
    <row r="36" spans="2:7" ht="14.25" thickTop="1" thickBot="1" x14ac:dyDescent="0.25">
      <c r="B36" s="49"/>
      <c r="C36" s="42" t="s">
        <v>58</v>
      </c>
      <c r="D36" s="3"/>
      <c r="E36" s="4">
        <v>312.2</v>
      </c>
      <c r="F36" s="33">
        <f t="shared" si="0"/>
        <v>312.2</v>
      </c>
      <c r="G36" s="14">
        <f t="shared" si="1"/>
        <v>8.3722331546043016E-5</v>
      </c>
    </row>
    <row r="37" spans="2:7" ht="14.25" thickTop="1" thickBot="1" x14ac:dyDescent="0.25">
      <c r="B37" s="49"/>
      <c r="C37" s="42" t="s">
        <v>62</v>
      </c>
      <c r="D37" s="3">
        <v>202478.98</v>
      </c>
      <c r="E37" s="4">
        <v>84426.57</v>
      </c>
      <c r="F37" s="11">
        <f t="shared" si="0"/>
        <v>286905.55000000005</v>
      </c>
      <c r="G37" s="14">
        <f t="shared" si="1"/>
        <v>7.6939146635169195E-2</v>
      </c>
    </row>
    <row r="38" spans="2:7" ht="14.25" thickTop="1" thickBot="1" x14ac:dyDescent="0.25">
      <c r="B38" s="49"/>
      <c r="C38" s="42" t="s">
        <v>63</v>
      </c>
      <c r="D38" s="3">
        <v>61583.03</v>
      </c>
      <c r="E38" s="4">
        <v>17228.39</v>
      </c>
      <c r="F38" s="33">
        <f t="shared" si="0"/>
        <v>78811.42</v>
      </c>
      <c r="G38" s="14">
        <f t="shared" si="1"/>
        <v>2.1134772052704819E-2</v>
      </c>
    </row>
    <row r="39" spans="2:7" ht="14.25" thickTop="1" thickBot="1" x14ac:dyDescent="0.25">
      <c r="B39" s="49"/>
      <c r="C39" s="42" t="s">
        <v>64</v>
      </c>
      <c r="D39" s="3">
        <v>7352.74</v>
      </c>
      <c r="E39" s="4">
        <v>1167.3399999999999</v>
      </c>
      <c r="F39" s="33">
        <f t="shared" si="0"/>
        <v>8520.08</v>
      </c>
      <c r="G39" s="14">
        <f t="shared" si="1"/>
        <v>2.2848205078757531E-3</v>
      </c>
    </row>
    <row r="40" spans="2:7" ht="14.25" thickTop="1" thickBot="1" x14ac:dyDescent="0.25">
      <c r="B40" s="49"/>
      <c r="C40" s="42" t="s">
        <v>66</v>
      </c>
      <c r="D40" s="3">
        <v>14227.96</v>
      </c>
      <c r="E40" s="4">
        <v>6118.66</v>
      </c>
      <c r="F40" s="33">
        <f t="shared" si="0"/>
        <v>20346.62</v>
      </c>
      <c r="G40" s="14">
        <f t="shared" si="1"/>
        <v>5.4563307670767126E-3</v>
      </c>
    </row>
    <row r="41" spans="2:7" ht="14.25" thickTop="1" thickBot="1" x14ac:dyDescent="0.25">
      <c r="B41" s="49"/>
      <c r="C41" s="42" t="s">
        <v>68</v>
      </c>
      <c r="D41" s="3">
        <v>474.3</v>
      </c>
      <c r="E41" s="4">
        <v>10725.27</v>
      </c>
      <c r="F41" s="33">
        <f t="shared" si="0"/>
        <v>11199.57</v>
      </c>
      <c r="G41" s="14">
        <f t="shared" si="1"/>
        <v>3.0033764020279208E-3</v>
      </c>
    </row>
    <row r="42" spans="2:7" ht="14.25" thickTop="1" thickBot="1" x14ac:dyDescent="0.25">
      <c r="B42" s="49"/>
      <c r="C42" s="42" t="s">
        <v>69</v>
      </c>
      <c r="D42" s="3">
        <v>8031.1</v>
      </c>
      <c r="E42" s="4">
        <v>16740.88</v>
      </c>
      <c r="F42" s="33">
        <f t="shared" si="0"/>
        <v>24771.980000000003</v>
      </c>
      <c r="G42" s="14">
        <f t="shared" si="1"/>
        <v>6.6430747040741416E-3</v>
      </c>
    </row>
    <row r="43" spans="2:7" ht="14.25" thickTop="1" thickBot="1" x14ac:dyDescent="0.25">
      <c r="B43" s="49"/>
      <c r="C43" s="42" t="s">
        <v>70</v>
      </c>
      <c r="D43" s="3">
        <v>6167.13</v>
      </c>
      <c r="E43" s="4"/>
      <c r="F43" s="33">
        <f t="shared" si="0"/>
        <v>6167.13</v>
      </c>
      <c r="G43" s="14">
        <f t="shared" si="1"/>
        <v>1.6538324873400009E-3</v>
      </c>
    </row>
    <row r="44" spans="2:7" ht="14.25" thickTop="1" thickBot="1" x14ac:dyDescent="0.25">
      <c r="B44" s="49"/>
      <c r="C44" s="42" t="s">
        <v>72</v>
      </c>
      <c r="D44" s="3">
        <v>114618.04</v>
      </c>
      <c r="E44" s="4">
        <v>33878.04</v>
      </c>
      <c r="F44" s="33">
        <f t="shared" si="0"/>
        <v>148496.07999999999</v>
      </c>
      <c r="G44" s="14">
        <f t="shared" si="1"/>
        <v>3.982203088740463E-2</v>
      </c>
    </row>
    <row r="45" spans="2:7" ht="14.25" thickTop="1" thickBot="1" x14ac:dyDescent="0.25">
      <c r="B45" s="49"/>
      <c r="C45" s="42" t="s">
        <v>48</v>
      </c>
      <c r="D45" s="3">
        <v>5363.5</v>
      </c>
      <c r="E45" s="4">
        <v>4111.03</v>
      </c>
      <c r="F45" s="33">
        <f t="shared" si="0"/>
        <v>9474.5299999999988</v>
      </c>
      <c r="G45" s="14">
        <f t="shared" si="1"/>
        <v>2.5407743174341154E-3</v>
      </c>
    </row>
    <row r="46" spans="2:7" ht="14.25" thickTop="1" thickBot="1" x14ac:dyDescent="0.25">
      <c r="B46" s="49"/>
      <c r="C46" s="42" t="s">
        <v>45</v>
      </c>
      <c r="D46" s="3">
        <v>106303.73</v>
      </c>
      <c r="E46" s="4">
        <v>5657.91</v>
      </c>
      <c r="F46" s="33">
        <f t="shared" si="0"/>
        <v>111961.64</v>
      </c>
      <c r="G46" s="14">
        <f t="shared" si="1"/>
        <v>3.0024630187439817E-2</v>
      </c>
    </row>
    <row r="47" spans="2:7" ht="14.25" thickTop="1" thickBot="1" x14ac:dyDescent="0.25">
      <c r="B47" s="49"/>
      <c r="C47" s="42" t="s">
        <v>74</v>
      </c>
      <c r="D47" s="3">
        <v>125.77</v>
      </c>
      <c r="E47" s="4">
        <v>8270.33</v>
      </c>
      <c r="F47" s="33">
        <f t="shared" si="0"/>
        <v>8396.1</v>
      </c>
      <c r="G47" s="14">
        <f t="shared" si="1"/>
        <v>2.2515729272701208E-3</v>
      </c>
    </row>
    <row r="48" spans="2:7" ht="14.25" thickTop="1" thickBot="1" x14ac:dyDescent="0.25">
      <c r="B48" s="49"/>
      <c r="C48" s="42" t="s">
        <v>79</v>
      </c>
      <c r="D48" s="3">
        <v>2914.81</v>
      </c>
      <c r="E48" s="4"/>
      <c r="F48" s="33">
        <f t="shared" si="0"/>
        <v>2914.81</v>
      </c>
      <c r="G48" s="14">
        <f t="shared" si="1"/>
        <v>7.8166140042832039E-4</v>
      </c>
    </row>
    <row r="49" spans="2:7" ht="14.25" thickTop="1" thickBot="1" x14ac:dyDescent="0.25">
      <c r="B49" s="49"/>
      <c r="C49" s="42" t="s">
        <v>80</v>
      </c>
      <c r="D49" s="3"/>
      <c r="E49" s="4">
        <v>456.33</v>
      </c>
      <c r="F49" s="33">
        <f t="shared" si="0"/>
        <v>456.33</v>
      </c>
      <c r="G49" s="14">
        <f t="shared" si="1"/>
        <v>1.2237351554902565E-4</v>
      </c>
    </row>
    <row r="50" spans="2:7" ht="14.25" thickTop="1" thickBot="1" x14ac:dyDescent="0.25">
      <c r="B50" s="49"/>
      <c r="C50" s="42" t="s">
        <v>193</v>
      </c>
      <c r="D50" s="3">
        <v>1244</v>
      </c>
      <c r="E50" s="4"/>
      <c r="F50" s="33">
        <f t="shared" si="0"/>
        <v>1244</v>
      </c>
      <c r="G50" s="14">
        <f t="shared" si="1"/>
        <v>3.3360211544931938E-4</v>
      </c>
    </row>
    <row r="51" spans="2:7" ht="14.25" thickTop="1" thickBot="1" x14ac:dyDescent="0.25">
      <c r="B51" s="49"/>
      <c r="C51" s="42" t="s">
        <v>84</v>
      </c>
      <c r="D51" s="3">
        <v>43845.760000000002</v>
      </c>
      <c r="E51" s="4">
        <v>1301.55</v>
      </c>
      <c r="F51" s="33">
        <f t="shared" si="0"/>
        <v>45147.310000000005</v>
      </c>
      <c r="G51" s="14">
        <f t="shared" si="1"/>
        <v>1.2107104600358692E-2</v>
      </c>
    </row>
    <row r="52" spans="2:7" ht="14.25" thickTop="1" thickBot="1" x14ac:dyDescent="0.25">
      <c r="B52" s="49"/>
      <c r="C52" s="42" t="s">
        <v>88</v>
      </c>
      <c r="D52" s="3">
        <v>23621.4</v>
      </c>
      <c r="E52" s="4"/>
      <c r="F52" s="33">
        <f t="shared" si="0"/>
        <v>23621.4</v>
      </c>
      <c r="G52" s="14">
        <f t="shared" si="1"/>
        <v>6.3345249275518914E-3</v>
      </c>
    </row>
    <row r="53" spans="2:7" ht="14.25" thickTop="1" thickBot="1" x14ac:dyDescent="0.25">
      <c r="B53" s="49"/>
      <c r="C53" s="42" t="s">
        <v>90</v>
      </c>
      <c r="D53" s="3">
        <v>1833.96</v>
      </c>
      <c r="E53" s="4"/>
      <c r="F53" s="33">
        <f t="shared" si="0"/>
        <v>1833.96</v>
      </c>
      <c r="G53" s="14">
        <f t="shared" si="1"/>
        <v>4.918110415188374E-4</v>
      </c>
    </row>
    <row r="54" spans="2:7" ht="14.25" thickTop="1" thickBot="1" x14ac:dyDescent="0.25">
      <c r="B54" s="49"/>
      <c r="C54" s="42" t="s">
        <v>91</v>
      </c>
      <c r="D54" s="3">
        <v>4421.0600000000004</v>
      </c>
      <c r="E54" s="4"/>
      <c r="F54" s="33">
        <f t="shared" si="0"/>
        <v>4421.0600000000004</v>
      </c>
      <c r="G54" s="14">
        <f t="shared" si="1"/>
        <v>1.1855908107141222E-3</v>
      </c>
    </row>
    <row r="55" spans="2:7" ht="14.25" thickTop="1" thickBot="1" x14ac:dyDescent="0.25">
      <c r="B55" s="49"/>
      <c r="C55" s="42" t="s">
        <v>93</v>
      </c>
      <c r="D55" s="3">
        <v>2062.66</v>
      </c>
      <c r="E55" s="4">
        <v>1451.87</v>
      </c>
      <c r="F55" s="33">
        <f t="shared" si="0"/>
        <v>3514.5299999999997</v>
      </c>
      <c r="G55" s="14">
        <f t="shared" si="1"/>
        <v>9.424876549920389E-4</v>
      </c>
    </row>
    <row r="56" spans="2:7" ht="14.25" thickTop="1" thickBot="1" x14ac:dyDescent="0.25">
      <c r="B56" s="49"/>
      <c r="C56" s="42" t="s">
        <v>96</v>
      </c>
      <c r="D56" s="3">
        <v>14571.99</v>
      </c>
      <c r="E56" s="4"/>
      <c r="F56" s="33">
        <f t="shared" si="0"/>
        <v>14571.99</v>
      </c>
      <c r="G56" s="14">
        <f t="shared" si="1"/>
        <v>3.9077545742012276E-3</v>
      </c>
    </row>
    <row r="57" spans="2:7" ht="14.25" thickTop="1" thickBot="1" x14ac:dyDescent="0.25">
      <c r="B57" s="49"/>
      <c r="C57" s="42" t="s">
        <v>196</v>
      </c>
      <c r="D57" s="3">
        <v>8630.0400000000009</v>
      </c>
      <c r="E57" s="4"/>
      <c r="F57" s="33">
        <f t="shared" si="0"/>
        <v>8630.0400000000009</v>
      </c>
      <c r="G57" s="14">
        <f t="shared" si="1"/>
        <v>2.3143083604600036E-3</v>
      </c>
    </row>
    <row r="58" spans="2:7" ht="14.25" thickTop="1" thickBot="1" x14ac:dyDescent="0.25">
      <c r="B58" s="49"/>
      <c r="C58" s="42" t="s">
        <v>237</v>
      </c>
      <c r="D58" s="3">
        <v>1750</v>
      </c>
      <c r="E58" s="4"/>
      <c r="F58" s="33">
        <f t="shared" si="0"/>
        <v>1750</v>
      </c>
      <c r="G58" s="14">
        <f t="shared" si="1"/>
        <v>4.6929558041503933E-4</v>
      </c>
    </row>
    <row r="59" spans="2:7" ht="14.25" thickTop="1" thickBot="1" x14ac:dyDescent="0.25">
      <c r="B59" s="49"/>
      <c r="C59" s="42" t="s">
        <v>97</v>
      </c>
      <c r="D59" s="3">
        <v>2776.36</v>
      </c>
      <c r="E59" s="4"/>
      <c r="F59" s="33">
        <f t="shared" si="0"/>
        <v>2776.36</v>
      </c>
      <c r="G59" s="14">
        <f t="shared" si="1"/>
        <v>7.445334157949135E-4</v>
      </c>
    </row>
    <row r="60" spans="2:7" ht="14.25" thickTop="1" thickBot="1" x14ac:dyDescent="0.25">
      <c r="B60" s="49"/>
      <c r="C60" s="42" t="s">
        <v>64</v>
      </c>
      <c r="D60" s="3">
        <v>23755.759999999998</v>
      </c>
      <c r="E60" s="4"/>
      <c r="F60" s="33">
        <f t="shared" si="0"/>
        <v>23755.759999999998</v>
      </c>
      <c r="G60" s="14">
        <f t="shared" si="1"/>
        <v>6.3705561013716423E-3</v>
      </c>
    </row>
    <row r="61" spans="2:7" ht="14.25" thickTop="1" thickBot="1" x14ac:dyDescent="0.25">
      <c r="B61" s="49"/>
      <c r="C61" s="42" t="s">
        <v>92</v>
      </c>
      <c r="D61" s="3">
        <v>1482.77</v>
      </c>
      <c r="E61" s="4"/>
      <c r="F61" s="33">
        <f t="shared" si="0"/>
        <v>1482.77</v>
      </c>
      <c r="G61" s="14">
        <f t="shared" si="1"/>
        <v>3.9763280444114735E-4</v>
      </c>
    </row>
    <row r="62" spans="2:7" ht="14.25" thickTop="1" thickBot="1" x14ac:dyDescent="0.25">
      <c r="B62" s="49" t="s">
        <v>101</v>
      </c>
      <c r="C62" s="42" t="s">
        <v>6</v>
      </c>
      <c r="D62" s="3">
        <v>235730</v>
      </c>
      <c r="E62" s="4"/>
      <c r="F62" s="11">
        <f t="shared" si="0"/>
        <v>235730</v>
      </c>
      <c r="G62" s="14">
        <f t="shared" si="1"/>
        <v>6.3215455526421271E-2</v>
      </c>
    </row>
    <row r="63" spans="2:7" ht="14.25" thickTop="1" thickBot="1" x14ac:dyDescent="0.25">
      <c r="B63" s="49"/>
      <c r="C63" s="42" t="s">
        <v>10</v>
      </c>
      <c r="D63" s="3">
        <v>17990.400000000001</v>
      </c>
      <c r="E63" s="4"/>
      <c r="F63" s="33">
        <f t="shared" si="0"/>
        <v>17990.400000000001</v>
      </c>
      <c r="G63" s="14">
        <f t="shared" si="1"/>
        <v>4.8244658342278422E-3</v>
      </c>
    </row>
    <row r="64" spans="2:7" ht="14.25" thickTop="1" thickBot="1" x14ac:dyDescent="0.25">
      <c r="B64" s="49"/>
      <c r="C64" s="42" t="s">
        <v>12</v>
      </c>
      <c r="D64" s="3">
        <v>206696.56</v>
      </c>
      <c r="E64" s="4"/>
      <c r="F64" s="11">
        <f t="shared" si="0"/>
        <v>206696.56</v>
      </c>
      <c r="G64" s="14">
        <f t="shared" si="1"/>
        <v>5.5429589768566857E-2</v>
      </c>
    </row>
    <row r="65" spans="2:7" ht="14.25" thickTop="1" thickBot="1" x14ac:dyDescent="0.25">
      <c r="B65" s="49"/>
      <c r="C65" s="42" t="s">
        <v>14</v>
      </c>
      <c r="D65" s="3">
        <v>150</v>
      </c>
      <c r="E65" s="4"/>
      <c r="F65" s="33">
        <f t="shared" si="0"/>
        <v>150</v>
      </c>
      <c r="G65" s="14">
        <f t="shared" si="1"/>
        <v>4.0225335464146223E-5</v>
      </c>
    </row>
    <row r="66" spans="2:7" ht="14.25" thickTop="1" thickBot="1" x14ac:dyDescent="0.25">
      <c r="B66" s="49"/>
      <c r="C66" s="42" t="s">
        <v>15</v>
      </c>
      <c r="D66" s="3">
        <v>1388.89</v>
      </c>
      <c r="E66" s="4"/>
      <c r="F66" s="33">
        <f t="shared" si="0"/>
        <v>1388.89</v>
      </c>
      <c r="G66" s="14">
        <f t="shared" si="1"/>
        <v>3.7245710781865372E-4</v>
      </c>
    </row>
    <row r="67" spans="2:7" ht="14.25" thickTop="1" thickBot="1" x14ac:dyDescent="0.25">
      <c r="B67" s="49"/>
      <c r="C67" s="42" t="s">
        <v>22</v>
      </c>
      <c r="D67" s="3">
        <v>4434.1400000000003</v>
      </c>
      <c r="E67" s="4">
        <v>5510.63</v>
      </c>
      <c r="F67" s="33">
        <f t="shared" si="0"/>
        <v>9944.77</v>
      </c>
      <c r="G67" s="14">
        <f t="shared" si="1"/>
        <v>2.6668780624251832E-3</v>
      </c>
    </row>
    <row r="68" spans="2:7" ht="14.25" thickTop="1" thickBot="1" x14ac:dyDescent="0.25">
      <c r="B68" s="49"/>
      <c r="C68" s="42" t="s">
        <v>23</v>
      </c>
      <c r="D68" s="3">
        <v>7987.89</v>
      </c>
      <c r="E68" s="4">
        <v>29744.28</v>
      </c>
      <c r="F68" s="33">
        <f t="shared" si="0"/>
        <v>37732.17</v>
      </c>
      <c r="G68" s="14">
        <f t="shared" si="1"/>
        <v>1.0118594640267962E-2</v>
      </c>
    </row>
    <row r="69" spans="2:7" ht="14.25" thickTop="1" thickBot="1" x14ac:dyDescent="0.25">
      <c r="B69" s="49"/>
      <c r="C69" s="42" t="s">
        <v>24</v>
      </c>
      <c r="D69" s="3">
        <v>2647.25</v>
      </c>
      <c r="E69" s="4">
        <v>2344.58</v>
      </c>
      <c r="F69" s="33">
        <f t="shared" ref="F69:F81" si="2">SUM(D69,E69)</f>
        <v>4991.83</v>
      </c>
      <c r="G69" s="14">
        <f t="shared" ref="G69:G81" si="3">F69/$F$82</f>
        <v>1.3386535755332604E-3</v>
      </c>
    </row>
    <row r="70" spans="2:7" ht="14.25" thickTop="1" thickBot="1" x14ac:dyDescent="0.25">
      <c r="B70" s="49"/>
      <c r="C70" s="42" t="s">
        <v>25</v>
      </c>
      <c r="D70" s="3">
        <v>54.5</v>
      </c>
      <c r="E70" s="4"/>
      <c r="F70" s="33">
        <f t="shared" si="2"/>
        <v>54.5</v>
      </c>
      <c r="G70" s="14">
        <f t="shared" si="3"/>
        <v>1.4615205218639796E-5</v>
      </c>
    </row>
    <row r="71" spans="2:7" ht="14.25" thickTop="1" thickBot="1" x14ac:dyDescent="0.25">
      <c r="B71" s="49"/>
      <c r="C71" s="42" t="s">
        <v>26</v>
      </c>
      <c r="D71" s="3">
        <v>1576.26</v>
      </c>
      <c r="E71" s="4"/>
      <c r="F71" s="33">
        <f t="shared" si="2"/>
        <v>1576.26</v>
      </c>
      <c r="G71" s="14">
        <f t="shared" si="3"/>
        <v>4.2270391519143421E-4</v>
      </c>
    </row>
    <row r="72" spans="2:7" ht="14.25" thickTop="1" thickBot="1" x14ac:dyDescent="0.25">
      <c r="B72" s="49"/>
      <c r="C72" s="42" t="s">
        <v>28</v>
      </c>
      <c r="D72" s="3">
        <v>14582.5</v>
      </c>
      <c r="E72" s="4"/>
      <c r="F72" s="33">
        <f t="shared" si="2"/>
        <v>14582.5</v>
      </c>
      <c r="G72" s="14">
        <f t="shared" si="3"/>
        <v>3.9105730293727487E-3</v>
      </c>
    </row>
    <row r="73" spans="2:7" ht="14.25" thickTop="1" thickBot="1" x14ac:dyDescent="0.25">
      <c r="B73" s="49"/>
      <c r="C73" s="42" t="s">
        <v>29</v>
      </c>
      <c r="D73" s="3">
        <v>1455.55</v>
      </c>
      <c r="E73" s="4"/>
      <c r="F73" s="33">
        <f t="shared" si="2"/>
        <v>1455.55</v>
      </c>
      <c r="G73" s="14">
        <f t="shared" si="3"/>
        <v>3.9033324689892023E-4</v>
      </c>
    </row>
    <row r="74" spans="2:7" ht="14.25" thickTop="1" thickBot="1" x14ac:dyDescent="0.25">
      <c r="B74" s="49"/>
      <c r="C74" s="42" t="s">
        <v>34</v>
      </c>
      <c r="D74" s="3">
        <v>890</v>
      </c>
      <c r="E74" s="4"/>
      <c r="F74" s="33">
        <f t="shared" si="2"/>
        <v>890</v>
      </c>
      <c r="G74" s="14">
        <f t="shared" si="3"/>
        <v>2.3867032375393427E-4</v>
      </c>
    </row>
    <row r="75" spans="2:7" ht="14.25" thickTop="1" thickBot="1" x14ac:dyDescent="0.25">
      <c r="B75" s="49"/>
      <c r="C75" s="42" t="s">
        <v>40</v>
      </c>
      <c r="D75" s="3">
        <v>22358.2</v>
      </c>
      <c r="E75" s="4"/>
      <c r="F75" s="33">
        <f t="shared" si="2"/>
        <v>22358.2</v>
      </c>
      <c r="G75" s="14">
        <f t="shared" si="3"/>
        <v>5.9957739691631614E-3</v>
      </c>
    </row>
    <row r="76" spans="2:7" ht="14.25" thickTop="1" thickBot="1" x14ac:dyDescent="0.25">
      <c r="B76" s="49"/>
      <c r="C76" s="42" t="s">
        <v>47</v>
      </c>
      <c r="D76" s="3">
        <v>32865.199999999997</v>
      </c>
      <c r="E76" s="4">
        <v>19838.009999999998</v>
      </c>
      <c r="F76" s="33">
        <f t="shared" si="2"/>
        <v>52703.209999999992</v>
      </c>
      <c r="G76" s="14">
        <f t="shared" si="3"/>
        <v>1.4133362015248972E-2</v>
      </c>
    </row>
    <row r="77" spans="2:7" ht="14.25" thickTop="1" thickBot="1" x14ac:dyDescent="0.25">
      <c r="B77" s="49"/>
      <c r="C77" s="42" t="s">
        <v>48</v>
      </c>
      <c r="D77" s="3">
        <v>84809.1</v>
      </c>
      <c r="E77" s="4"/>
      <c r="F77" s="33">
        <f t="shared" si="2"/>
        <v>84809.1</v>
      </c>
      <c r="G77" s="14">
        <f t="shared" si="3"/>
        <v>2.2743163319415494E-2</v>
      </c>
    </row>
    <row r="78" spans="2:7" ht="14.25" thickTop="1" thickBot="1" x14ac:dyDescent="0.25">
      <c r="B78" s="49"/>
      <c r="C78" s="42" t="s">
        <v>49</v>
      </c>
      <c r="D78" s="3">
        <v>69590.44</v>
      </c>
      <c r="E78" s="4"/>
      <c r="F78" s="33">
        <f t="shared" si="2"/>
        <v>69590.44</v>
      </c>
      <c r="G78" s="14">
        <f t="shared" si="3"/>
        <v>1.8661991960650267E-2</v>
      </c>
    </row>
    <row r="79" spans="2:7" ht="14.25" thickTop="1" thickBot="1" x14ac:dyDescent="0.25">
      <c r="B79" s="49"/>
      <c r="C79" s="42" t="s">
        <v>103</v>
      </c>
      <c r="D79" s="3">
        <v>13290.99</v>
      </c>
      <c r="E79" s="4">
        <v>6</v>
      </c>
      <c r="F79" s="33">
        <f t="shared" si="2"/>
        <v>13296.99</v>
      </c>
      <c r="G79" s="14">
        <f t="shared" si="3"/>
        <v>3.565839222755985E-3</v>
      </c>
    </row>
    <row r="80" spans="2:7" ht="14.25" thickTop="1" thickBot="1" x14ac:dyDescent="0.25">
      <c r="B80" s="49"/>
      <c r="C80" s="42" t="s">
        <v>61</v>
      </c>
      <c r="D80" s="3">
        <v>450066.22</v>
      </c>
      <c r="E80" s="4">
        <v>89869.45</v>
      </c>
      <c r="F80" s="11">
        <f t="shared" si="2"/>
        <v>539935.66999999993</v>
      </c>
      <c r="G80" s="14">
        <f t="shared" si="3"/>
        <v>0.14479395636539033</v>
      </c>
    </row>
    <row r="81" spans="2:7" ht="14.25" thickTop="1" thickBot="1" x14ac:dyDescent="0.25">
      <c r="B81" s="49"/>
      <c r="C81" s="42" t="s">
        <v>62</v>
      </c>
      <c r="D81" s="3">
        <v>88874.19</v>
      </c>
      <c r="E81" s="4">
        <v>26766.78</v>
      </c>
      <c r="F81" s="33">
        <f t="shared" si="2"/>
        <v>115640.97</v>
      </c>
      <c r="G81" s="14">
        <f t="shared" si="3"/>
        <v>3.10113120776618E-2</v>
      </c>
    </row>
    <row r="82" spans="2:7" ht="13.5" thickTop="1" x14ac:dyDescent="0.2">
      <c r="B82" s="55"/>
      <c r="C82" s="15"/>
      <c r="D82" s="5">
        <f>SUM(D4:D81)</f>
        <v>3079912.3300000005</v>
      </c>
      <c r="E82" s="5">
        <f t="shared" ref="E82:F82" si="4">SUM(E4:E81)</f>
        <v>649080.81000000006</v>
      </c>
      <c r="F82" s="5">
        <f t="shared" si="4"/>
        <v>3728993.14</v>
      </c>
      <c r="G82" s="56">
        <f>SUM(G4:G81)</f>
        <v>0.99999999999999978</v>
      </c>
    </row>
  </sheetData>
  <mergeCells count="3">
    <mergeCell ref="B1:G1"/>
    <mergeCell ref="B4:B61"/>
    <mergeCell ref="B62:B81"/>
  </mergeCells>
  <conditionalFormatting sqref="G4:G81">
    <cfRule type="cellIs" dxfId="5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4º Trimestre'!A1" display="Relatório de Despesas Liquidadas - 4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8"/>
  <sheetViews>
    <sheetView showGridLines="0" zoomScale="80" zoomScaleNormal="80" workbookViewId="0">
      <selection activeCell="B1" sqref="B1:H1"/>
    </sheetView>
  </sheetViews>
  <sheetFormatPr defaultRowHeight="12.75" x14ac:dyDescent="0.2"/>
  <cols>
    <col min="2" max="2" width="54.28515625" style="36" customWidth="1"/>
    <col min="3" max="3" width="66.85546875" style="8" customWidth="1"/>
    <col min="4" max="5" width="14.28515625" hidden="1" customWidth="1"/>
    <col min="6" max="7" width="14.28515625" customWidth="1"/>
  </cols>
  <sheetData>
    <row r="1" spans="2:7" ht="58.5" customHeight="1" x14ac:dyDescent="0.2">
      <c r="B1" s="50" t="s">
        <v>239</v>
      </c>
      <c r="C1" s="50"/>
      <c r="D1" s="50"/>
      <c r="E1" s="50"/>
      <c r="F1" s="50"/>
      <c r="G1" s="50"/>
    </row>
    <row r="3" spans="2:7" ht="14.25" customHeight="1" thickBot="1" x14ac:dyDescent="0.25">
      <c r="B3" s="35" t="s">
        <v>110</v>
      </c>
      <c r="C3" s="16" t="s">
        <v>107</v>
      </c>
      <c r="D3" s="27" t="s">
        <v>215</v>
      </c>
      <c r="E3" s="17" t="s">
        <v>1</v>
      </c>
      <c r="F3" s="17" t="s">
        <v>108</v>
      </c>
      <c r="G3" s="17" t="s">
        <v>111</v>
      </c>
    </row>
    <row r="4" spans="2:7" ht="14.25" thickTop="1" thickBot="1" x14ac:dyDescent="0.25">
      <c r="B4" s="49" t="s">
        <v>231</v>
      </c>
      <c r="C4" s="42" t="s">
        <v>5</v>
      </c>
      <c r="D4" s="3">
        <v>15143.35</v>
      </c>
      <c r="E4" s="4"/>
      <c r="F4" s="33">
        <f>SUM(D4,E4)</f>
        <v>15143.35</v>
      </c>
      <c r="G4" s="14">
        <f>F4/$F$68</f>
        <v>5.4395464884462001E-3</v>
      </c>
    </row>
    <row r="5" spans="2:7" ht="14.25" thickTop="1" thickBot="1" x14ac:dyDescent="0.25">
      <c r="B5" s="49"/>
      <c r="C5" s="42" t="s">
        <v>6</v>
      </c>
      <c r="D5" s="3">
        <v>65225</v>
      </c>
      <c r="E5" s="4"/>
      <c r="F5" s="33">
        <f t="shared" ref="F5:F67" si="0">SUM(D5,E5)</f>
        <v>65225</v>
      </c>
      <c r="G5" s="14">
        <f t="shared" ref="G5:G67" si="1">F5/$F$68</f>
        <v>2.342905761993901E-2</v>
      </c>
    </row>
    <row r="6" spans="2:7" ht="14.25" thickTop="1" thickBot="1" x14ac:dyDescent="0.25">
      <c r="B6" s="49"/>
      <c r="C6" s="42" t="s">
        <v>8</v>
      </c>
      <c r="D6" s="3">
        <v>28210.09</v>
      </c>
      <c r="E6" s="4"/>
      <c r="F6" s="33">
        <f t="shared" si="0"/>
        <v>28210.09</v>
      </c>
      <c r="G6" s="14">
        <f t="shared" si="1"/>
        <v>1.0133167099634577E-2</v>
      </c>
    </row>
    <row r="7" spans="2:7" ht="14.25" thickTop="1" thickBot="1" x14ac:dyDescent="0.25">
      <c r="B7" s="49"/>
      <c r="C7" s="42" t="s">
        <v>9</v>
      </c>
      <c r="D7" s="3">
        <v>620.88</v>
      </c>
      <c r="E7" s="4"/>
      <c r="F7" s="33">
        <f t="shared" si="0"/>
        <v>620.88</v>
      </c>
      <c r="G7" s="14">
        <f t="shared" si="1"/>
        <v>2.2302235791594836E-4</v>
      </c>
    </row>
    <row r="8" spans="2:7" ht="14.25" thickTop="1" thickBot="1" x14ac:dyDescent="0.25">
      <c r="B8" s="49"/>
      <c r="C8" s="42" t="s">
        <v>184</v>
      </c>
      <c r="D8" s="3"/>
      <c r="E8" s="4">
        <v>133.02000000000001</v>
      </c>
      <c r="F8" s="33">
        <f t="shared" si="0"/>
        <v>133.02000000000001</v>
      </c>
      <c r="G8" s="14">
        <f t="shared" si="1"/>
        <v>4.7781268602595436E-5</v>
      </c>
    </row>
    <row r="9" spans="2:7" ht="14.25" thickTop="1" thickBot="1" x14ac:dyDescent="0.25">
      <c r="B9" s="49"/>
      <c r="C9" s="42" t="s">
        <v>10</v>
      </c>
      <c r="D9" s="3">
        <v>72.069999999999993</v>
      </c>
      <c r="E9" s="4"/>
      <c r="F9" s="33">
        <f t="shared" si="0"/>
        <v>72.069999999999993</v>
      </c>
      <c r="G9" s="14">
        <f t="shared" si="1"/>
        <v>2.5887806556826435E-5</v>
      </c>
    </row>
    <row r="10" spans="2:7" ht="14.25" thickTop="1" thickBot="1" x14ac:dyDescent="0.25">
      <c r="B10" s="49"/>
      <c r="C10" s="42" t="s">
        <v>12</v>
      </c>
      <c r="D10" s="3"/>
      <c r="E10" s="4">
        <v>82.3</v>
      </c>
      <c r="F10" s="33">
        <f t="shared" si="0"/>
        <v>82.3</v>
      </c>
      <c r="G10" s="14">
        <f t="shared" si="1"/>
        <v>2.9562459825542053E-5</v>
      </c>
    </row>
    <row r="11" spans="2:7" ht="14.25" thickTop="1" thickBot="1" x14ac:dyDescent="0.25">
      <c r="B11" s="49"/>
      <c r="C11" s="42" t="s">
        <v>15</v>
      </c>
      <c r="D11" s="3"/>
      <c r="E11" s="4">
        <v>1745</v>
      </c>
      <c r="F11" s="33">
        <f t="shared" si="0"/>
        <v>1745</v>
      </c>
      <c r="G11" s="14">
        <f t="shared" si="1"/>
        <v>6.268103571758309E-4</v>
      </c>
    </row>
    <row r="12" spans="2:7" ht="14.25" thickTop="1" thickBot="1" x14ac:dyDescent="0.25">
      <c r="B12" s="49"/>
      <c r="C12" s="42" t="s">
        <v>16</v>
      </c>
      <c r="D12" s="3">
        <v>1547.91</v>
      </c>
      <c r="E12" s="4"/>
      <c r="F12" s="33">
        <f t="shared" si="0"/>
        <v>1547.91</v>
      </c>
      <c r="G12" s="14">
        <f t="shared" si="1"/>
        <v>5.5601491116105467E-4</v>
      </c>
    </row>
    <row r="13" spans="2:7" ht="14.25" thickTop="1" thickBot="1" x14ac:dyDescent="0.25">
      <c r="B13" s="49"/>
      <c r="C13" s="42" t="s">
        <v>18</v>
      </c>
      <c r="D13" s="3"/>
      <c r="E13" s="4">
        <v>3015.75</v>
      </c>
      <c r="F13" s="33">
        <f t="shared" si="0"/>
        <v>3015.75</v>
      </c>
      <c r="G13" s="14">
        <f t="shared" si="1"/>
        <v>1.0832683866206373E-3</v>
      </c>
    </row>
    <row r="14" spans="2:7" ht="14.25" thickTop="1" thickBot="1" x14ac:dyDescent="0.25">
      <c r="B14" s="49"/>
      <c r="C14" s="42" t="s">
        <v>19</v>
      </c>
      <c r="D14" s="3">
        <v>10557.8</v>
      </c>
      <c r="E14" s="4"/>
      <c r="F14" s="33">
        <f t="shared" si="0"/>
        <v>10557.8</v>
      </c>
      <c r="G14" s="14">
        <f t="shared" si="1"/>
        <v>3.792400222917471E-3</v>
      </c>
    </row>
    <row r="15" spans="2:7" ht="14.25" thickTop="1" thickBot="1" x14ac:dyDescent="0.25">
      <c r="B15" s="49"/>
      <c r="C15" s="42" t="s">
        <v>20</v>
      </c>
      <c r="D15" s="3">
        <v>1378.24</v>
      </c>
      <c r="E15" s="4">
        <v>3872</v>
      </c>
      <c r="F15" s="33">
        <f t="shared" si="0"/>
        <v>5250.24</v>
      </c>
      <c r="G15" s="14">
        <f t="shared" si="1"/>
        <v>1.8859053350480425E-3</v>
      </c>
    </row>
    <row r="16" spans="2:7" ht="14.25" thickTop="1" thickBot="1" x14ac:dyDescent="0.25">
      <c r="B16" s="49"/>
      <c r="C16" s="42" t="s">
        <v>22</v>
      </c>
      <c r="D16" s="3">
        <v>4108.45</v>
      </c>
      <c r="E16" s="4"/>
      <c r="F16" s="33">
        <f t="shared" si="0"/>
        <v>4108.45</v>
      </c>
      <c r="G16" s="14">
        <f t="shared" si="1"/>
        <v>1.4757702074149239E-3</v>
      </c>
    </row>
    <row r="17" spans="2:7" ht="14.25" thickTop="1" thickBot="1" x14ac:dyDescent="0.25">
      <c r="B17" s="49"/>
      <c r="C17" s="42" t="s">
        <v>23</v>
      </c>
      <c r="D17" s="3">
        <v>19733.28</v>
      </c>
      <c r="E17" s="4">
        <v>8443.66</v>
      </c>
      <c r="F17" s="33">
        <f t="shared" si="0"/>
        <v>28176.94</v>
      </c>
      <c r="G17" s="14">
        <f t="shared" si="1"/>
        <v>1.012125949886645E-2</v>
      </c>
    </row>
    <row r="18" spans="2:7" ht="14.25" thickTop="1" thickBot="1" x14ac:dyDescent="0.25">
      <c r="B18" s="49"/>
      <c r="C18" s="42" t="s">
        <v>24</v>
      </c>
      <c r="D18" s="3">
        <v>5225.6499999999996</v>
      </c>
      <c r="E18" s="4">
        <v>71.760000000000005</v>
      </c>
      <c r="F18" s="33">
        <f t="shared" si="0"/>
        <v>5297.41</v>
      </c>
      <c r="G18" s="14">
        <f t="shared" si="1"/>
        <v>1.9028489708921594E-3</v>
      </c>
    </row>
    <row r="19" spans="2:7" ht="14.25" thickTop="1" thickBot="1" x14ac:dyDescent="0.25">
      <c r="B19" s="49"/>
      <c r="C19" s="42" t="s">
        <v>25</v>
      </c>
      <c r="D19" s="3">
        <v>286.16000000000003</v>
      </c>
      <c r="E19" s="4"/>
      <c r="F19" s="33">
        <f t="shared" si="0"/>
        <v>286.16000000000003</v>
      </c>
      <c r="G19" s="14">
        <f t="shared" si="1"/>
        <v>1.0278971450397466E-4</v>
      </c>
    </row>
    <row r="20" spans="2:7" ht="14.25" thickTop="1" thickBot="1" x14ac:dyDescent="0.25">
      <c r="B20" s="49"/>
      <c r="C20" s="42" t="s">
        <v>26</v>
      </c>
      <c r="D20" s="3">
        <v>28405.22</v>
      </c>
      <c r="E20" s="4">
        <v>2715.08</v>
      </c>
      <c r="F20" s="33">
        <f t="shared" si="0"/>
        <v>31120.300000000003</v>
      </c>
      <c r="G20" s="14">
        <f t="shared" si="1"/>
        <v>1.1178525133764477E-2</v>
      </c>
    </row>
    <row r="21" spans="2:7" ht="14.25" thickTop="1" thickBot="1" x14ac:dyDescent="0.25">
      <c r="B21" s="49"/>
      <c r="C21" s="42" t="s">
        <v>27</v>
      </c>
      <c r="D21" s="3">
        <v>3183.88</v>
      </c>
      <c r="E21" s="4">
        <v>1058.4000000000001</v>
      </c>
      <c r="F21" s="33">
        <f t="shared" si="0"/>
        <v>4242.2800000000007</v>
      </c>
      <c r="G21" s="14">
        <f t="shared" si="1"/>
        <v>1.5238424309684151E-3</v>
      </c>
    </row>
    <row r="22" spans="2:7" ht="14.25" thickTop="1" thickBot="1" x14ac:dyDescent="0.25">
      <c r="B22" s="49"/>
      <c r="C22" s="42" t="s">
        <v>28</v>
      </c>
      <c r="D22" s="3">
        <v>922.4</v>
      </c>
      <c r="E22" s="4">
        <v>3564.11</v>
      </c>
      <c r="F22" s="33">
        <f t="shared" si="0"/>
        <v>4486.51</v>
      </c>
      <c r="G22" s="14">
        <f t="shared" si="1"/>
        <v>1.6115707367180155E-3</v>
      </c>
    </row>
    <row r="23" spans="2:7" ht="14.25" thickTop="1" thickBot="1" x14ac:dyDescent="0.25">
      <c r="B23" s="49"/>
      <c r="C23" s="42" t="s">
        <v>29</v>
      </c>
      <c r="D23" s="3">
        <v>1823.33</v>
      </c>
      <c r="E23" s="4"/>
      <c r="F23" s="33">
        <f t="shared" si="0"/>
        <v>1823.33</v>
      </c>
      <c r="G23" s="14">
        <f t="shared" si="1"/>
        <v>6.5494677853834252E-4</v>
      </c>
    </row>
    <row r="24" spans="2:7" ht="14.25" thickTop="1" thickBot="1" x14ac:dyDescent="0.25">
      <c r="B24" s="49"/>
      <c r="C24" s="42" t="s">
        <v>185</v>
      </c>
      <c r="D24" s="3">
        <v>1189.08</v>
      </c>
      <c r="E24" s="4"/>
      <c r="F24" s="33">
        <f t="shared" si="0"/>
        <v>1189.08</v>
      </c>
      <c r="G24" s="14">
        <f t="shared" si="1"/>
        <v>4.2712186791440515E-4</v>
      </c>
    </row>
    <row r="25" spans="2:7" ht="14.25" thickTop="1" thickBot="1" x14ac:dyDescent="0.25">
      <c r="B25" s="49"/>
      <c r="C25" s="42" t="s">
        <v>30</v>
      </c>
      <c r="D25" s="3">
        <v>1184.2</v>
      </c>
      <c r="E25" s="4">
        <v>567.25</v>
      </c>
      <c r="F25" s="33">
        <f t="shared" si="0"/>
        <v>1751.45</v>
      </c>
      <c r="G25" s="14">
        <f t="shared" si="1"/>
        <v>6.2912722067370148E-4</v>
      </c>
    </row>
    <row r="26" spans="2:7" ht="14.25" thickTop="1" thickBot="1" x14ac:dyDescent="0.25">
      <c r="B26" s="49"/>
      <c r="C26" s="42" t="s">
        <v>32</v>
      </c>
      <c r="D26" s="3"/>
      <c r="E26" s="4">
        <v>273</v>
      </c>
      <c r="F26" s="33">
        <f t="shared" si="0"/>
        <v>273</v>
      </c>
      <c r="G26" s="14">
        <f t="shared" si="1"/>
        <v>9.8062594561032566E-5</v>
      </c>
    </row>
    <row r="27" spans="2:7" ht="14.25" thickTop="1" thickBot="1" x14ac:dyDescent="0.25">
      <c r="B27" s="49"/>
      <c r="C27" s="42" t="s">
        <v>33</v>
      </c>
      <c r="D27" s="3">
        <v>3097.01</v>
      </c>
      <c r="E27" s="4">
        <v>524.48</v>
      </c>
      <c r="F27" s="33">
        <f t="shared" si="0"/>
        <v>3621.4900000000002</v>
      </c>
      <c r="G27" s="14">
        <f t="shared" si="1"/>
        <v>1.3008524013803438E-3</v>
      </c>
    </row>
    <row r="28" spans="2:7" ht="14.25" thickTop="1" thickBot="1" x14ac:dyDescent="0.25">
      <c r="B28" s="49"/>
      <c r="C28" s="42" t="s">
        <v>34</v>
      </c>
      <c r="D28" s="3">
        <v>345</v>
      </c>
      <c r="E28" s="4">
        <v>330.21</v>
      </c>
      <c r="F28" s="33">
        <f t="shared" si="0"/>
        <v>675.21</v>
      </c>
      <c r="G28" s="14">
        <f t="shared" si="1"/>
        <v>2.4253789184452309E-4</v>
      </c>
    </row>
    <row r="29" spans="2:7" ht="14.25" thickTop="1" thickBot="1" x14ac:dyDescent="0.25">
      <c r="B29" s="49"/>
      <c r="C29" s="42" t="s">
        <v>241</v>
      </c>
      <c r="D29" s="3">
        <v>365.24</v>
      </c>
      <c r="E29" s="4"/>
      <c r="F29" s="33">
        <f t="shared" si="0"/>
        <v>365.24</v>
      </c>
      <c r="G29" s="14">
        <f t="shared" si="1"/>
        <v>1.3119553859879685E-4</v>
      </c>
    </row>
    <row r="30" spans="2:7" ht="14.25" thickTop="1" thickBot="1" x14ac:dyDescent="0.25">
      <c r="B30" s="49"/>
      <c r="C30" s="42" t="s">
        <v>36</v>
      </c>
      <c r="D30" s="3">
        <v>3480.19</v>
      </c>
      <c r="E30" s="4">
        <v>1205.48</v>
      </c>
      <c r="F30" s="33">
        <f t="shared" si="0"/>
        <v>4685.67</v>
      </c>
      <c r="G30" s="14">
        <f t="shared" si="1"/>
        <v>1.6831097342739688E-3</v>
      </c>
    </row>
    <row r="31" spans="2:7" ht="14.25" thickTop="1" thickBot="1" x14ac:dyDescent="0.25">
      <c r="B31" s="49"/>
      <c r="C31" s="42" t="s">
        <v>37</v>
      </c>
      <c r="D31" s="3">
        <v>1793.54</v>
      </c>
      <c r="E31" s="4"/>
      <c r="F31" s="33">
        <f t="shared" si="0"/>
        <v>1793.54</v>
      </c>
      <c r="G31" s="14">
        <f t="shared" si="1"/>
        <v>6.4424610201096826E-4</v>
      </c>
    </row>
    <row r="32" spans="2:7" ht="14.25" thickTop="1" thickBot="1" x14ac:dyDescent="0.25">
      <c r="B32" s="49"/>
      <c r="C32" s="42" t="s">
        <v>38</v>
      </c>
      <c r="D32" s="3"/>
      <c r="E32" s="4">
        <v>1261.98</v>
      </c>
      <c r="F32" s="33">
        <f t="shared" si="0"/>
        <v>1261.98</v>
      </c>
      <c r="G32" s="14">
        <f t="shared" si="1"/>
        <v>4.5330781349498856E-4</v>
      </c>
    </row>
    <row r="33" spans="2:7" ht="14.25" thickTop="1" thickBot="1" x14ac:dyDescent="0.25">
      <c r="B33" s="49"/>
      <c r="C33" s="42" t="s">
        <v>39</v>
      </c>
      <c r="D33" s="3">
        <v>3877.4</v>
      </c>
      <c r="E33" s="4"/>
      <c r="F33" s="33">
        <f t="shared" si="0"/>
        <v>3877.4</v>
      </c>
      <c r="G33" s="14">
        <f t="shared" si="1"/>
        <v>1.3927762056811272E-3</v>
      </c>
    </row>
    <row r="34" spans="2:7" ht="14.25" thickTop="1" thickBot="1" x14ac:dyDescent="0.25">
      <c r="B34" s="49"/>
      <c r="C34" s="42" t="s">
        <v>40</v>
      </c>
      <c r="D34" s="3">
        <v>977.68</v>
      </c>
      <c r="E34" s="4">
        <v>17176.14</v>
      </c>
      <c r="F34" s="33">
        <f t="shared" si="0"/>
        <v>18153.82</v>
      </c>
      <c r="G34" s="14">
        <f t="shared" si="1"/>
        <v>6.5209182798313704E-3</v>
      </c>
    </row>
    <row r="35" spans="2:7" ht="14.25" thickTop="1" thickBot="1" x14ac:dyDescent="0.25">
      <c r="B35" s="49"/>
      <c r="C35" s="42" t="s">
        <v>41</v>
      </c>
      <c r="D35" s="3">
        <v>531</v>
      </c>
      <c r="E35" s="4"/>
      <c r="F35" s="33">
        <f t="shared" si="0"/>
        <v>531</v>
      </c>
      <c r="G35" s="14">
        <f t="shared" si="1"/>
        <v>1.9073713447585456E-4</v>
      </c>
    </row>
    <row r="36" spans="2:7" ht="14.25" thickTop="1" thickBot="1" x14ac:dyDescent="0.25">
      <c r="B36" s="49"/>
      <c r="C36" s="42" t="s">
        <v>233</v>
      </c>
      <c r="D36" s="3">
        <v>78424.570000000007</v>
      </c>
      <c r="E36" s="4"/>
      <c r="F36" s="33">
        <f t="shared" si="0"/>
        <v>78424.570000000007</v>
      </c>
      <c r="G36" s="14">
        <f t="shared" si="1"/>
        <v>2.8170391251037798E-2</v>
      </c>
    </row>
    <row r="37" spans="2:7" ht="14.25" thickTop="1" thickBot="1" x14ac:dyDescent="0.25">
      <c r="B37" s="49"/>
      <c r="C37" s="42" t="s">
        <v>45</v>
      </c>
      <c r="D37" s="3">
        <v>303</v>
      </c>
      <c r="E37" s="4"/>
      <c r="F37" s="33">
        <f t="shared" si="0"/>
        <v>303</v>
      </c>
      <c r="G37" s="14">
        <f t="shared" si="1"/>
        <v>1.0883870385345373E-4</v>
      </c>
    </row>
    <row r="38" spans="2:7" ht="14.25" thickTop="1" thickBot="1" x14ac:dyDescent="0.25">
      <c r="B38" s="49"/>
      <c r="C38" s="42" t="s">
        <v>47</v>
      </c>
      <c r="D38" s="3">
        <v>186353.05</v>
      </c>
      <c r="E38" s="4"/>
      <c r="F38" s="11">
        <f t="shared" si="0"/>
        <v>186353.05</v>
      </c>
      <c r="G38" s="14">
        <f t="shared" si="1"/>
        <v>6.6938694459200837E-2</v>
      </c>
    </row>
    <row r="39" spans="2:7" ht="14.25" thickTop="1" thickBot="1" x14ac:dyDescent="0.25">
      <c r="B39" s="49"/>
      <c r="C39" s="42" t="s">
        <v>48</v>
      </c>
      <c r="D39" s="3">
        <v>439432.38</v>
      </c>
      <c r="E39" s="4">
        <v>42728.85</v>
      </c>
      <c r="F39" s="11">
        <f t="shared" si="0"/>
        <v>482161.23</v>
      </c>
      <c r="G39" s="14">
        <f t="shared" si="1"/>
        <v>0.17319407036827389</v>
      </c>
    </row>
    <row r="40" spans="2:7" ht="14.25" thickTop="1" thickBot="1" x14ac:dyDescent="0.25">
      <c r="B40" s="49"/>
      <c r="C40" s="42" t="s">
        <v>49</v>
      </c>
      <c r="D40" s="3">
        <v>229242.23999999999</v>
      </c>
      <c r="E40" s="4"/>
      <c r="F40" s="11">
        <f t="shared" si="0"/>
        <v>229242.23999999999</v>
      </c>
      <c r="G40" s="14">
        <f t="shared" si="1"/>
        <v>8.2344647755981396E-2</v>
      </c>
    </row>
    <row r="41" spans="2:7" ht="14.25" thickTop="1" thickBot="1" x14ac:dyDescent="0.25">
      <c r="B41" s="49"/>
      <c r="C41" s="42" t="s">
        <v>187</v>
      </c>
      <c r="D41" s="3">
        <v>17560</v>
      </c>
      <c r="E41" s="4"/>
      <c r="F41" s="33">
        <f t="shared" si="0"/>
        <v>17560</v>
      </c>
      <c r="G41" s="14">
        <f t="shared" si="1"/>
        <v>6.307615972497186E-3</v>
      </c>
    </row>
    <row r="42" spans="2:7" ht="14.25" thickTop="1" thickBot="1" x14ac:dyDescent="0.25">
      <c r="B42" s="49"/>
      <c r="C42" s="42" t="s">
        <v>55</v>
      </c>
      <c r="D42" s="3">
        <v>244598.45</v>
      </c>
      <c r="E42" s="4">
        <v>30129.599999999999</v>
      </c>
      <c r="F42" s="11">
        <f t="shared" si="0"/>
        <v>274728.05</v>
      </c>
      <c r="G42" s="14">
        <f t="shared" si="1"/>
        <v>9.8683316416458181E-2</v>
      </c>
    </row>
    <row r="43" spans="2:7" ht="14.25" thickTop="1" thickBot="1" x14ac:dyDescent="0.25">
      <c r="B43" s="49"/>
      <c r="C43" s="42" t="s">
        <v>56</v>
      </c>
      <c r="D43" s="3">
        <v>13401.89</v>
      </c>
      <c r="E43" s="4">
        <v>20986.37</v>
      </c>
      <c r="F43" s="33">
        <f t="shared" si="0"/>
        <v>34388.259999999995</v>
      </c>
      <c r="G43" s="14">
        <f t="shared" si="1"/>
        <v>1.2352388271206495E-2</v>
      </c>
    </row>
    <row r="44" spans="2:7" ht="14.25" thickTop="1" thickBot="1" x14ac:dyDescent="0.25">
      <c r="B44" s="49"/>
      <c r="C44" s="42" t="s">
        <v>61</v>
      </c>
      <c r="D44" s="3">
        <v>26173.08</v>
      </c>
      <c r="E44" s="4">
        <v>44028.38</v>
      </c>
      <c r="F44" s="33">
        <f t="shared" si="0"/>
        <v>70201.459999999992</v>
      </c>
      <c r="G44" s="14">
        <f t="shared" si="1"/>
        <v>2.5216620181584413E-2</v>
      </c>
    </row>
    <row r="45" spans="2:7" ht="14.25" thickTop="1" thickBot="1" x14ac:dyDescent="0.25">
      <c r="B45" s="49"/>
      <c r="C45" s="42" t="s">
        <v>62</v>
      </c>
      <c r="D45" s="3">
        <v>217800.45</v>
      </c>
      <c r="E45" s="4">
        <v>39958.32</v>
      </c>
      <c r="F45" s="11">
        <f t="shared" si="0"/>
        <v>257758.77000000002</v>
      </c>
      <c r="G45" s="14">
        <f t="shared" si="1"/>
        <v>9.2587889220001635E-2</v>
      </c>
    </row>
    <row r="46" spans="2:7" ht="14.25" thickTop="1" thickBot="1" x14ac:dyDescent="0.25">
      <c r="B46" s="49"/>
      <c r="C46" s="42" t="s">
        <v>63</v>
      </c>
      <c r="D46" s="3">
        <v>34162.800000000003</v>
      </c>
      <c r="E46" s="4">
        <v>6096.35</v>
      </c>
      <c r="F46" s="33">
        <f t="shared" si="0"/>
        <v>40259.15</v>
      </c>
      <c r="G46" s="14">
        <f t="shared" si="1"/>
        <v>1.446123334733258E-2</v>
      </c>
    </row>
    <row r="47" spans="2:7" ht="14.25" thickTop="1" thickBot="1" x14ac:dyDescent="0.25">
      <c r="B47" s="49"/>
      <c r="C47" s="42" t="s">
        <v>64</v>
      </c>
      <c r="D47" s="3">
        <v>2316.0700000000002</v>
      </c>
      <c r="E47" s="4">
        <v>2042.16</v>
      </c>
      <c r="F47" s="33">
        <f t="shared" si="0"/>
        <v>4358.2300000000005</v>
      </c>
      <c r="G47" s="14">
        <f t="shared" si="1"/>
        <v>1.5654920933836228E-3</v>
      </c>
    </row>
    <row r="48" spans="2:7" ht="14.25" thickTop="1" thickBot="1" x14ac:dyDescent="0.25">
      <c r="B48" s="49"/>
      <c r="C48" s="42" t="s">
        <v>66</v>
      </c>
      <c r="D48" s="3">
        <v>54311</v>
      </c>
      <c r="E48" s="4">
        <v>2308.4899999999998</v>
      </c>
      <c r="F48" s="33">
        <f t="shared" si="0"/>
        <v>56619.49</v>
      </c>
      <c r="G48" s="14">
        <f t="shared" si="1"/>
        <v>2.0337927077371566E-2</v>
      </c>
    </row>
    <row r="49" spans="2:7" ht="14.25" thickTop="1" thickBot="1" x14ac:dyDescent="0.25">
      <c r="B49" s="49"/>
      <c r="C49" s="42" t="s">
        <v>69</v>
      </c>
      <c r="D49" s="3">
        <v>23200.39</v>
      </c>
      <c r="E49" s="4">
        <v>1235.4000000000001</v>
      </c>
      <c r="F49" s="33">
        <f t="shared" si="0"/>
        <v>24435.79</v>
      </c>
      <c r="G49" s="14">
        <f t="shared" si="1"/>
        <v>8.7774247895550696E-3</v>
      </c>
    </row>
    <row r="50" spans="2:7" ht="14.25" thickTop="1" thickBot="1" x14ac:dyDescent="0.25">
      <c r="B50" s="49"/>
      <c r="C50" s="42" t="s">
        <v>70</v>
      </c>
      <c r="D50" s="3">
        <v>14748.02</v>
      </c>
      <c r="E50" s="4"/>
      <c r="F50" s="33">
        <f t="shared" si="0"/>
        <v>14748.02</v>
      </c>
      <c r="G50" s="14">
        <f t="shared" si="1"/>
        <v>5.2975425122271051E-3</v>
      </c>
    </row>
    <row r="51" spans="2:7" ht="14.25" thickTop="1" thickBot="1" x14ac:dyDescent="0.25">
      <c r="B51" s="49"/>
      <c r="C51" s="42" t="s">
        <v>72</v>
      </c>
      <c r="D51" s="3"/>
      <c r="E51" s="4">
        <v>20179.54</v>
      </c>
      <c r="F51" s="33">
        <f t="shared" si="0"/>
        <v>20179.54</v>
      </c>
      <c r="G51" s="14">
        <f t="shared" si="1"/>
        <v>7.2485642836928174E-3</v>
      </c>
    </row>
    <row r="52" spans="2:7" ht="14.25" thickTop="1" thickBot="1" x14ac:dyDescent="0.25">
      <c r="B52" s="49"/>
      <c r="C52" s="42" t="s">
        <v>48</v>
      </c>
      <c r="D52" s="3">
        <v>941.7</v>
      </c>
      <c r="E52" s="4">
        <v>4159.1400000000003</v>
      </c>
      <c r="F52" s="33">
        <f t="shared" si="0"/>
        <v>5100.84</v>
      </c>
      <c r="G52" s="14">
        <f t="shared" si="1"/>
        <v>1.8322403107717852E-3</v>
      </c>
    </row>
    <row r="53" spans="2:7" ht="14.25" thickTop="1" thickBot="1" x14ac:dyDescent="0.25">
      <c r="B53" s="49"/>
      <c r="C53" s="42" t="s">
        <v>45</v>
      </c>
      <c r="D53" s="3"/>
      <c r="E53" s="4">
        <v>14684.67</v>
      </c>
      <c r="F53" s="33">
        <f t="shared" si="0"/>
        <v>14684.67</v>
      </c>
      <c r="G53" s="14">
        <f t="shared" si="1"/>
        <v>5.2747869614379415E-3</v>
      </c>
    </row>
    <row r="54" spans="2:7" ht="14.25" thickTop="1" thickBot="1" x14ac:dyDescent="0.25">
      <c r="B54" s="49"/>
      <c r="C54" s="42" t="s">
        <v>77</v>
      </c>
      <c r="D54" s="3">
        <v>2400</v>
      </c>
      <c r="E54" s="4"/>
      <c r="F54" s="33">
        <f t="shared" si="0"/>
        <v>2400</v>
      </c>
      <c r="G54" s="14">
        <f t="shared" si="1"/>
        <v>8.6208874339369285E-4</v>
      </c>
    </row>
    <row r="55" spans="2:7" ht="14.25" thickTop="1" thickBot="1" x14ac:dyDescent="0.25">
      <c r="B55" s="49"/>
      <c r="C55" s="42" t="s">
        <v>193</v>
      </c>
      <c r="D55" s="3">
        <v>149</v>
      </c>
      <c r="E55" s="4"/>
      <c r="F55" s="33">
        <f t="shared" si="0"/>
        <v>149</v>
      </c>
      <c r="G55" s="14">
        <f t="shared" si="1"/>
        <v>5.3521342819025098E-5</v>
      </c>
    </row>
    <row r="56" spans="2:7" ht="14.25" thickTop="1" thickBot="1" x14ac:dyDescent="0.25">
      <c r="B56" s="49"/>
      <c r="C56" s="42" t="s">
        <v>84</v>
      </c>
      <c r="D56" s="3">
        <v>42570.33</v>
      </c>
      <c r="E56" s="4">
        <v>6549.44</v>
      </c>
      <c r="F56" s="33">
        <f t="shared" si="0"/>
        <v>49119.770000000004</v>
      </c>
      <c r="G56" s="14">
        <f t="shared" si="1"/>
        <v>1.7644000331286342E-2</v>
      </c>
    </row>
    <row r="57" spans="2:7" ht="14.25" thickTop="1" thickBot="1" x14ac:dyDescent="0.25">
      <c r="B57" s="49"/>
      <c r="C57" s="42" t="s">
        <v>211</v>
      </c>
      <c r="D57" s="3"/>
      <c r="E57" s="4">
        <v>2996</v>
      </c>
      <c r="F57" s="33">
        <f t="shared" si="0"/>
        <v>2996</v>
      </c>
      <c r="G57" s="14">
        <f t="shared" si="1"/>
        <v>1.0761741146697932E-3</v>
      </c>
    </row>
    <row r="58" spans="2:7" ht="14.25" thickTop="1" thickBot="1" x14ac:dyDescent="0.25">
      <c r="B58" s="49"/>
      <c r="C58" s="42" t="s">
        <v>85</v>
      </c>
      <c r="D58" s="3"/>
      <c r="E58" s="4">
        <v>14431</v>
      </c>
      <c r="F58" s="33">
        <f t="shared" si="0"/>
        <v>14431</v>
      </c>
      <c r="G58" s="14">
        <f t="shared" si="1"/>
        <v>5.1836677732976597E-3</v>
      </c>
    </row>
    <row r="59" spans="2:7" ht="14.25" thickTop="1" thickBot="1" x14ac:dyDescent="0.25">
      <c r="B59" s="49"/>
      <c r="C59" s="42" t="s">
        <v>88</v>
      </c>
      <c r="D59" s="3">
        <v>229.92</v>
      </c>
      <c r="E59" s="4"/>
      <c r="F59" s="33">
        <f t="shared" si="0"/>
        <v>229.92</v>
      </c>
      <c r="G59" s="14">
        <f t="shared" si="1"/>
        <v>8.258810161711578E-5</v>
      </c>
    </row>
    <row r="60" spans="2:7" ht="14.25" thickTop="1" thickBot="1" x14ac:dyDescent="0.25">
      <c r="B60" s="49"/>
      <c r="C60" s="42" t="s">
        <v>89</v>
      </c>
      <c r="D60" s="3">
        <v>405.44</v>
      </c>
      <c r="E60" s="4"/>
      <c r="F60" s="33">
        <f t="shared" si="0"/>
        <v>405.44</v>
      </c>
      <c r="G60" s="14">
        <f t="shared" si="1"/>
        <v>1.456355250506412E-4</v>
      </c>
    </row>
    <row r="61" spans="2:7" ht="14.25" thickTop="1" thickBot="1" x14ac:dyDescent="0.25">
      <c r="B61" s="49"/>
      <c r="C61" s="42" t="s">
        <v>92</v>
      </c>
      <c r="D61" s="3">
        <v>15684.92</v>
      </c>
      <c r="E61" s="4"/>
      <c r="F61" s="33">
        <f t="shared" si="0"/>
        <v>15684.92</v>
      </c>
      <c r="G61" s="14">
        <f t="shared" si="1"/>
        <v>5.6340804054294171E-3</v>
      </c>
    </row>
    <row r="62" spans="2:7" ht="14.25" thickTop="1" thickBot="1" x14ac:dyDescent="0.25">
      <c r="B62" s="49"/>
      <c r="C62" s="42" t="s">
        <v>75</v>
      </c>
      <c r="D62" s="3">
        <v>12334.09</v>
      </c>
      <c r="E62" s="4">
        <v>1572.74</v>
      </c>
      <c r="F62" s="33">
        <f t="shared" si="0"/>
        <v>13906.83</v>
      </c>
      <c r="G62" s="14">
        <f t="shared" si="1"/>
        <v>4.995383999704046E-3</v>
      </c>
    </row>
    <row r="63" spans="2:7" ht="14.25" thickTop="1" thickBot="1" x14ac:dyDescent="0.25">
      <c r="B63" s="49" t="s">
        <v>101</v>
      </c>
      <c r="C63" s="42" t="s">
        <v>5</v>
      </c>
      <c r="D63" s="3">
        <v>895.44</v>
      </c>
      <c r="E63" s="4"/>
      <c r="F63" s="33">
        <f t="shared" si="0"/>
        <v>895.44</v>
      </c>
      <c r="G63" s="14">
        <f t="shared" si="1"/>
        <v>3.2164531016018683E-4</v>
      </c>
    </row>
    <row r="64" spans="2:7" ht="14.25" thickTop="1" thickBot="1" x14ac:dyDescent="0.25">
      <c r="B64" s="49"/>
      <c r="C64" s="42" t="s">
        <v>6</v>
      </c>
      <c r="D64" s="3">
        <v>87750</v>
      </c>
      <c r="E64" s="4"/>
      <c r="F64" s="33">
        <f t="shared" si="0"/>
        <v>87750</v>
      </c>
      <c r="G64" s="14">
        <f t="shared" si="1"/>
        <v>3.1520119680331894E-2</v>
      </c>
    </row>
    <row r="65" spans="2:7" ht="14.25" thickTop="1" thickBot="1" x14ac:dyDescent="0.25">
      <c r="B65" s="49"/>
      <c r="C65" s="42" t="s">
        <v>40</v>
      </c>
      <c r="D65" s="3">
        <v>5637.07</v>
      </c>
      <c r="E65" s="4"/>
      <c r="F65" s="33">
        <f t="shared" si="0"/>
        <v>5637.07</v>
      </c>
      <c r="G65" s="14">
        <f t="shared" si="1"/>
        <v>2.0248560803009519E-3</v>
      </c>
    </row>
    <row r="66" spans="2:7" ht="14.25" thickTop="1" thickBot="1" x14ac:dyDescent="0.25">
      <c r="B66" s="49"/>
      <c r="C66" s="42" t="s">
        <v>55</v>
      </c>
      <c r="D66" s="3"/>
      <c r="E66" s="4">
        <v>180000</v>
      </c>
      <c r="F66" s="11">
        <f t="shared" si="0"/>
        <v>180000</v>
      </c>
      <c r="G66" s="14">
        <f t="shared" si="1"/>
        <v>6.4656655754526962E-2</v>
      </c>
    </row>
    <row r="67" spans="2:7" ht="14.25" thickTop="1" thickBot="1" x14ac:dyDescent="0.25">
      <c r="B67" s="49"/>
      <c r="C67" s="42" t="s">
        <v>61</v>
      </c>
      <c r="D67" s="3">
        <v>177581.84</v>
      </c>
      <c r="E67" s="4">
        <v>171918.87</v>
      </c>
      <c r="F67" s="11">
        <f t="shared" si="0"/>
        <v>349500.70999999996</v>
      </c>
      <c r="G67" s="14">
        <f t="shared" si="1"/>
        <v>0.1255419282912931</v>
      </c>
    </row>
    <row r="68" spans="2:7" ht="13.5" thickTop="1" x14ac:dyDescent="0.2">
      <c r="B68" s="55"/>
      <c r="C68" s="15"/>
      <c r="D68" s="5">
        <f>SUM(D4:D67)</f>
        <v>2131891.19</v>
      </c>
      <c r="E68" s="5">
        <f t="shared" ref="E68:F68" si="2">SUM(E4:E67)</f>
        <v>652044.93999999994</v>
      </c>
      <c r="F68" s="5">
        <f t="shared" si="2"/>
        <v>2783936.1299999994</v>
      </c>
      <c r="G68" s="56">
        <f>SUM(G4:G67)</f>
        <v>1.0000000000000002</v>
      </c>
    </row>
  </sheetData>
  <mergeCells count="3">
    <mergeCell ref="B1:G1"/>
    <mergeCell ref="B4:B62"/>
    <mergeCell ref="B63:B67"/>
  </mergeCells>
  <conditionalFormatting sqref="G4:G67">
    <cfRule type="cellIs" dxfId="4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4º Trimestre'!A1" display="Relatório de Despesas Liquidadas - 4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1"/>
  <sheetViews>
    <sheetView showGridLines="0" zoomScale="80" zoomScaleNormal="80" workbookViewId="0">
      <selection activeCell="B1" sqref="B1:H1"/>
    </sheetView>
  </sheetViews>
  <sheetFormatPr defaultRowHeight="12.75" x14ac:dyDescent="0.2"/>
  <cols>
    <col min="2" max="2" width="54.28515625" style="36" customWidth="1"/>
    <col min="3" max="3" width="66.85546875" style="8" customWidth="1"/>
    <col min="4" max="5" width="14.28515625" hidden="1" customWidth="1"/>
    <col min="6" max="7" width="14.28515625" customWidth="1"/>
  </cols>
  <sheetData>
    <row r="1" spans="2:7" ht="58.5" customHeight="1" x14ac:dyDescent="0.2">
      <c r="B1" s="50" t="s">
        <v>239</v>
      </c>
      <c r="C1" s="50"/>
      <c r="D1" s="50"/>
      <c r="E1" s="50"/>
      <c r="F1" s="50"/>
      <c r="G1" s="50"/>
    </row>
    <row r="3" spans="2:7" ht="14.25" customHeight="1" thickBot="1" x14ac:dyDescent="0.25">
      <c r="B3" s="35" t="s">
        <v>110</v>
      </c>
      <c r="C3" s="16" t="s">
        <v>107</v>
      </c>
      <c r="D3" s="27" t="s">
        <v>215</v>
      </c>
      <c r="E3" s="17" t="s">
        <v>1</v>
      </c>
      <c r="F3" s="17" t="s">
        <v>108</v>
      </c>
      <c r="G3" s="17" t="s">
        <v>111</v>
      </c>
    </row>
    <row r="4" spans="2:7" ht="14.25" thickTop="1" thickBot="1" x14ac:dyDescent="0.25">
      <c r="B4" s="49" t="s">
        <v>231</v>
      </c>
      <c r="C4" s="42" t="s">
        <v>5</v>
      </c>
      <c r="D4" s="3">
        <v>19786.009999999998</v>
      </c>
      <c r="E4" s="4"/>
      <c r="F4" s="33">
        <f>SUM(D4,E4)</f>
        <v>19786.009999999998</v>
      </c>
      <c r="G4" s="14">
        <f>F4/$F$61</f>
        <v>8.3358665813756741E-3</v>
      </c>
    </row>
    <row r="5" spans="2:7" ht="14.25" thickTop="1" thickBot="1" x14ac:dyDescent="0.25">
      <c r="B5" s="49"/>
      <c r="C5" s="42" t="s">
        <v>6</v>
      </c>
      <c r="D5" s="3">
        <v>66000</v>
      </c>
      <c r="E5" s="4"/>
      <c r="F5" s="33">
        <f t="shared" ref="F5:F60" si="0">SUM(D5,E5)</f>
        <v>66000</v>
      </c>
      <c r="G5" s="14">
        <f t="shared" ref="G5:G60" si="1">F5/$F$61</f>
        <v>2.7805868609729525E-2</v>
      </c>
    </row>
    <row r="6" spans="2:7" ht="14.25" thickTop="1" thickBot="1" x14ac:dyDescent="0.25">
      <c r="B6" s="49"/>
      <c r="C6" s="42" t="s">
        <v>8</v>
      </c>
      <c r="D6" s="3">
        <v>20195.13</v>
      </c>
      <c r="E6" s="4"/>
      <c r="F6" s="33">
        <f t="shared" si="0"/>
        <v>20195.13</v>
      </c>
      <c r="G6" s="14">
        <f t="shared" si="1"/>
        <v>8.508229262672834E-3</v>
      </c>
    </row>
    <row r="7" spans="2:7" ht="14.25" thickTop="1" thickBot="1" x14ac:dyDescent="0.25">
      <c r="B7" s="49"/>
      <c r="C7" s="42" t="s">
        <v>12</v>
      </c>
      <c r="D7" s="3">
        <v>512.28</v>
      </c>
      <c r="E7" s="4"/>
      <c r="F7" s="33">
        <f t="shared" si="0"/>
        <v>512.28</v>
      </c>
      <c r="G7" s="14">
        <f t="shared" si="1"/>
        <v>2.1582409653624608E-4</v>
      </c>
    </row>
    <row r="8" spans="2:7" ht="14.25" thickTop="1" thickBot="1" x14ac:dyDescent="0.25">
      <c r="B8" s="49"/>
      <c r="C8" s="42" t="s">
        <v>15</v>
      </c>
      <c r="D8" s="3">
        <v>91</v>
      </c>
      <c r="E8" s="4"/>
      <c r="F8" s="33">
        <f t="shared" si="0"/>
        <v>91</v>
      </c>
      <c r="G8" s="14">
        <f t="shared" si="1"/>
        <v>3.8338394598263439E-5</v>
      </c>
    </row>
    <row r="9" spans="2:7" ht="14.25" thickTop="1" thickBot="1" x14ac:dyDescent="0.25">
      <c r="B9" s="49"/>
      <c r="C9" s="42" t="s">
        <v>16</v>
      </c>
      <c r="D9" s="3">
        <v>1918.15</v>
      </c>
      <c r="E9" s="4">
        <v>4659.75</v>
      </c>
      <c r="F9" s="33">
        <f t="shared" si="0"/>
        <v>6577.9</v>
      </c>
      <c r="G9" s="14">
        <f t="shared" si="1"/>
        <v>2.7712761079990884E-3</v>
      </c>
    </row>
    <row r="10" spans="2:7" ht="14.25" thickTop="1" thickBot="1" x14ac:dyDescent="0.25">
      <c r="B10" s="49"/>
      <c r="C10" s="42" t="s">
        <v>19</v>
      </c>
      <c r="D10" s="3">
        <v>3994.25</v>
      </c>
      <c r="E10" s="4"/>
      <c r="F10" s="33">
        <f t="shared" si="0"/>
        <v>3994.25</v>
      </c>
      <c r="G10" s="14">
        <f t="shared" si="1"/>
        <v>1.682781677188063E-3</v>
      </c>
    </row>
    <row r="11" spans="2:7" ht="14.25" thickTop="1" thickBot="1" x14ac:dyDescent="0.25">
      <c r="B11" s="49"/>
      <c r="C11" s="42" t="s">
        <v>20</v>
      </c>
      <c r="D11" s="3">
        <v>20257.45</v>
      </c>
      <c r="E11" s="4"/>
      <c r="F11" s="33">
        <f t="shared" si="0"/>
        <v>20257.45</v>
      </c>
      <c r="G11" s="14">
        <f t="shared" si="1"/>
        <v>8.5344847434570513E-3</v>
      </c>
    </row>
    <row r="12" spans="2:7" ht="14.25" thickTop="1" thickBot="1" x14ac:dyDescent="0.25">
      <c r="B12" s="49"/>
      <c r="C12" s="42" t="s">
        <v>22</v>
      </c>
      <c r="D12" s="3">
        <v>278.8</v>
      </c>
      <c r="E12" s="4"/>
      <c r="F12" s="33">
        <f t="shared" si="0"/>
        <v>278.8</v>
      </c>
      <c r="G12" s="14">
        <f t="shared" si="1"/>
        <v>1.1745872982413018E-4</v>
      </c>
    </row>
    <row r="13" spans="2:7" ht="14.25" thickTop="1" thickBot="1" x14ac:dyDescent="0.25">
      <c r="B13" s="49"/>
      <c r="C13" s="42" t="s">
        <v>24</v>
      </c>
      <c r="D13" s="3">
        <v>913.7</v>
      </c>
      <c r="E13" s="4"/>
      <c r="F13" s="33">
        <f t="shared" si="0"/>
        <v>913.7</v>
      </c>
      <c r="G13" s="14">
        <f t="shared" si="1"/>
        <v>3.8494275982893739E-4</v>
      </c>
    </row>
    <row r="14" spans="2:7" ht="14.25" thickTop="1" thickBot="1" x14ac:dyDescent="0.25">
      <c r="B14" s="49"/>
      <c r="C14" s="42" t="s">
        <v>26</v>
      </c>
      <c r="D14" s="3">
        <v>7270.4</v>
      </c>
      <c r="E14" s="4">
        <v>827</v>
      </c>
      <c r="F14" s="33">
        <f t="shared" si="0"/>
        <v>8097.4</v>
      </c>
      <c r="G14" s="14">
        <f t="shared" si="1"/>
        <v>3.4114430375821797E-3</v>
      </c>
    </row>
    <row r="15" spans="2:7" ht="14.25" thickTop="1" thickBot="1" x14ac:dyDescent="0.25">
      <c r="B15" s="49"/>
      <c r="C15" s="42" t="s">
        <v>27</v>
      </c>
      <c r="D15" s="3">
        <v>385</v>
      </c>
      <c r="E15" s="4"/>
      <c r="F15" s="33">
        <f t="shared" si="0"/>
        <v>385</v>
      </c>
      <c r="G15" s="14">
        <f t="shared" si="1"/>
        <v>1.6220090022342224E-4</v>
      </c>
    </row>
    <row r="16" spans="2:7" ht="14.25" thickTop="1" thickBot="1" x14ac:dyDescent="0.25">
      <c r="B16" s="49"/>
      <c r="C16" s="42" t="s">
        <v>28</v>
      </c>
      <c r="D16" s="3">
        <v>17010.009999999998</v>
      </c>
      <c r="E16" s="4"/>
      <c r="F16" s="33">
        <f t="shared" si="0"/>
        <v>17010.009999999998</v>
      </c>
      <c r="G16" s="14">
        <f t="shared" si="1"/>
        <v>7.1663348956088682E-3</v>
      </c>
    </row>
    <row r="17" spans="2:7" ht="14.25" thickTop="1" thickBot="1" x14ac:dyDescent="0.25">
      <c r="B17" s="49"/>
      <c r="C17" s="42" t="s">
        <v>240</v>
      </c>
      <c r="D17" s="3">
        <v>638</v>
      </c>
      <c r="E17" s="4"/>
      <c r="F17" s="33">
        <f t="shared" si="0"/>
        <v>638</v>
      </c>
      <c r="G17" s="14">
        <f t="shared" si="1"/>
        <v>2.6879006322738544E-4</v>
      </c>
    </row>
    <row r="18" spans="2:7" ht="14.25" thickTop="1" thickBot="1" x14ac:dyDescent="0.25">
      <c r="B18" s="49"/>
      <c r="C18" s="42" t="s">
        <v>185</v>
      </c>
      <c r="D18" s="3">
        <v>2879.27</v>
      </c>
      <c r="E18" s="4">
        <v>2008.75</v>
      </c>
      <c r="F18" s="33">
        <f t="shared" si="0"/>
        <v>4888.0200000000004</v>
      </c>
      <c r="G18" s="14">
        <f t="shared" si="1"/>
        <v>2.0593279072989414E-3</v>
      </c>
    </row>
    <row r="19" spans="2:7" ht="14.25" thickTop="1" thickBot="1" x14ac:dyDescent="0.25">
      <c r="B19" s="49"/>
      <c r="C19" s="42" t="s">
        <v>30</v>
      </c>
      <c r="D19" s="3">
        <v>569.76</v>
      </c>
      <c r="E19" s="4"/>
      <c r="F19" s="33">
        <f t="shared" si="0"/>
        <v>569.76</v>
      </c>
      <c r="G19" s="14">
        <f t="shared" si="1"/>
        <v>2.4004048028908326E-4</v>
      </c>
    </row>
    <row r="20" spans="2:7" ht="14.25" thickTop="1" thickBot="1" x14ac:dyDescent="0.25">
      <c r="B20" s="49"/>
      <c r="C20" s="42" t="s">
        <v>32</v>
      </c>
      <c r="D20" s="3">
        <v>1710</v>
      </c>
      <c r="E20" s="4"/>
      <c r="F20" s="33">
        <f t="shared" si="0"/>
        <v>1710</v>
      </c>
      <c r="G20" s="14">
        <f t="shared" si="1"/>
        <v>7.2042477761571954E-4</v>
      </c>
    </row>
    <row r="21" spans="2:7" ht="14.25" thickTop="1" thickBot="1" x14ac:dyDescent="0.25">
      <c r="B21" s="49"/>
      <c r="C21" s="42" t="s">
        <v>33</v>
      </c>
      <c r="D21" s="3">
        <v>6323.02</v>
      </c>
      <c r="E21" s="4">
        <v>263.2</v>
      </c>
      <c r="F21" s="33">
        <f t="shared" si="0"/>
        <v>6586.22</v>
      </c>
      <c r="G21" s="14">
        <f t="shared" si="1"/>
        <v>2.7747813326480728E-3</v>
      </c>
    </row>
    <row r="22" spans="2:7" ht="14.25" thickTop="1" thickBot="1" x14ac:dyDescent="0.25">
      <c r="B22" s="49"/>
      <c r="C22" s="42" t="s">
        <v>36</v>
      </c>
      <c r="D22" s="3">
        <v>4908.7700000000004</v>
      </c>
      <c r="E22" s="4">
        <v>799.81</v>
      </c>
      <c r="F22" s="33">
        <f t="shared" si="0"/>
        <v>5708.58</v>
      </c>
      <c r="G22" s="14">
        <f t="shared" si="1"/>
        <v>2.4050306883049966E-3</v>
      </c>
    </row>
    <row r="23" spans="2:7" ht="14.25" thickTop="1" thickBot="1" x14ac:dyDescent="0.25">
      <c r="B23" s="49"/>
      <c r="C23" s="42" t="s">
        <v>37</v>
      </c>
      <c r="D23" s="3"/>
      <c r="E23" s="4">
        <v>122.28</v>
      </c>
      <c r="F23" s="33">
        <f t="shared" si="0"/>
        <v>122.28</v>
      </c>
      <c r="G23" s="14">
        <f t="shared" si="1"/>
        <v>5.1516691115117066E-5</v>
      </c>
    </row>
    <row r="24" spans="2:7" ht="14.25" thickTop="1" thickBot="1" x14ac:dyDescent="0.25">
      <c r="B24" s="49"/>
      <c r="C24" s="42" t="s">
        <v>39</v>
      </c>
      <c r="D24" s="3">
        <v>2768.74</v>
      </c>
      <c r="E24" s="4"/>
      <c r="F24" s="33">
        <f t="shared" si="0"/>
        <v>2768.74</v>
      </c>
      <c r="G24" s="14">
        <f t="shared" si="1"/>
        <v>1.1664730402197352E-3</v>
      </c>
    </row>
    <row r="25" spans="2:7" ht="14.25" thickTop="1" thickBot="1" x14ac:dyDescent="0.25">
      <c r="B25" s="49"/>
      <c r="C25" s="42" t="s">
        <v>186</v>
      </c>
      <c r="D25" s="3">
        <v>9816.1</v>
      </c>
      <c r="E25" s="4"/>
      <c r="F25" s="33">
        <f t="shared" si="0"/>
        <v>9816.1</v>
      </c>
      <c r="G25" s="14">
        <f t="shared" si="1"/>
        <v>4.1355331342419095E-3</v>
      </c>
    </row>
    <row r="26" spans="2:7" ht="14.25" thickTop="1" thickBot="1" x14ac:dyDescent="0.25">
      <c r="B26" s="49"/>
      <c r="C26" s="42" t="s">
        <v>41</v>
      </c>
      <c r="D26" s="3">
        <v>177</v>
      </c>
      <c r="E26" s="4"/>
      <c r="F26" s="33">
        <f t="shared" si="0"/>
        <v>177</v>
      </c>
      <c r="G26" s="14">
        <f t="shared" si="1"/>
        <v>7.4570283998820093E-5</v>
      </c>
    </row>
    <row r="27" spans="2:7" ht="14.25" thickTop="1" thickBot="1" x14ac:dyDescent="0.25">
      <c r="B27" s="49"/>
      <c r="C27" s="42" t="s">
        <v>47</v>
      </c>
      <c r="D27" s="3">
        <v>54534.37</v>
      </c>
      <c r="E27" s="4">
        <v>29045.51</v>
      </c>
      <c r="F27" s="33">
        <f t="shared" si="0"/>
        <v>83579.88</v>
      </c>
      <c r="G27" s="14">
        <f t="shared" si="1"/>
        <v>3.5212290328741833E-2</v>
      </c>
    </row>
    <row r="28" spans="2:7" ht="14.25" thickTop="1" thickBot="1" x14ac:dyDescent="0.25">
      <c r="B28" s="49"/>
      <c r="C28" s="42" t="s">
        <v>48</v>
      </c>
      <c r="D28" s="3">
        <v>329390.52</v>
      </c>
      <c r="E28" s="4">
        <v>79321.11</v>
      </c>
      <c r="F28" s="11">
        <f t="shared" si="0"/>
        <v>408711.63</v>
      </c>
      <c r="G28" s="14">
        <f t="shared" si="1"/>
        <v>0.17219063459164224</v>
      </c>
    </row>
    <row r="29" spans="2:7" ht="14.25" thickTop="1" thickBot="1" x14ac:dyDescent="0.25">
      <c r="B29" s="49"/>
      <c r="C29" s="42" t="s">
        <v>49</v>
      </c>
      <c r="D29" s="3">
        <v>271794.28000000003</v>
      </c>
      <c r="E29" s="4">
        <v>95439.57</v>
      </c>
      <c r="F29" s="11">
        <f t="shared" si="0"/>
        <v>367233.85000000003</v>
      </c>
      <c r="G29" s="14">
        <f t="shared" si="1"/>
        <v>0.15471600275977457</v>
      </c>
    </row>
    <row r="30" spans="2:7" ht="14.25" thickTop="1" thickBot="1" x14ac:dyDescent="0.25">
      <c r="B30" s="49"/>
      <c r="C30" s="42" t="s">
        <v>50</v>
      </c>
      <c r="D30" s="3">
        <v>37453.29</v>
      </c>
      <c r="E30" s="4">
        <v>9000</v>
      </c>
      <c r="F30" s="33">
        <f t="shared" si="0"/>
        <v>46453.29</v>
      </c>
      <c r="G30" s="14">
        <f t="shared" si="1"/>
        <v>1.9570819367116098E-2</v>
      </c>
    </row>
    <row r="31" spans="2:7" ht="14.25" thickTop="1" thickBot="1" x14ac:dyDescent="0.25">
      <c r="B31" s="49"/>
      <c r="C31" s="42" t="s">
        <v>53</v>
      </c>
      <c r="D31" s="3">
        <v>901</v>
      </c>
      <c r="E31" s="4">
        <v>884.5</v>
      </c>
      <c r="F31" s="33">
        <f t="shared" si="0"/>
        <v>1785.5</v>
      </c>
      <c r="G31" s="14">
        <f t="shared" si="1"/>
        <v>7.522330061010919E-4</v>
      </c>
    </row>
    <row r="32" spans="2:7" ht="14.25" thickTop="1" thickBot="1" x14ac:dyDescent="0.25">
      <c r="B32" s="49"/>
      <c r="C32" s="42" t="s">
        <v>54</v>
      </c>
      <c r="D32" s="3">
        <v>10049.200000000001</v>
      </c>
      <c r="E32" s="4"/>
      <c r="F32" s="33">
        <f t="shared" si="0"/>
        <v>10049.200000000001</v>
      </c>
      <c r="G32" s="14">
        <f t="shared" si="1"/>
        <v>4.2337384065589999E-3</v>
      </c>
    </row>
    <row r="33" spans="2:7" ht="14.25" thickTop="1" thickBot="1" x14ac:dyDescent="0.25">
      <c r="B33" s="49"/>
      <c r="C33" s="42" t="s">
        <v>55</v>
      </c>
      <c r="D33" s="3">
        <v>56319.99</v>
      </c>
      <c r="E33" s="4">
        <v>50697.5</v>
      </c>
      <c r="F33" s="33">
        <f t="shared" si="0"/>
        <v>107017.48999999999</v>
      </c>
      <c r="G33" s="14">
        <f t="shared" si="1"/>
        <v>4.5086579786106716E-2</v>
      </c>
    </row>
    <row r="34" spans="2:7" ht="14.25" thickTop="1" thickBot="1" x14ac:dyDescent="0.25">
      <c r="B34" s="49"/>
      <c r="C34" s="42" t="s">
        <v>56</v>
      </c>
      <c r="D34" s="3">
        <v>2723.55</v>
      </c>
      <c r="E34" s="4">
        <v>6249.16</v>
      </c>
      <c r="F34" s="33">
        <f t="shared" si="0"/>
        <v>8972.7099999999991</v>
      </c>
      <c r="G34" s="14">
        <f t="shared" si="1"/>
        <v>3.7802120505031241E-3</v>
      </c>
    </row>
    <row r="35" spans="2:7" ht="14.25" thickTop="1" thickBot="1" x14ac:dyDescent="0.25">
      <c r="B35" s="49"/>
      <c r="C35" s="42" t="s">
        <v>62</v>
      </c>
      <c r="D35" s="3">
        <v>222866.2</v>
      </c>
      <c r="E35" s="4">
        <v>31936.09</v>
      </c>
      <c r="F35" s="11">
        <f t="shared" si="0"/>
        <v>254802.29</v>
      </c>
      <c r="G35" s="14">
        <f t="shared" si="1"/>
        <v>0.10734846965451818</v>
      </c>
    </row>
    <row r="36" spans="2:7" ht="14.25" thickTop="1" thickBot="1" x14ac:dyDescent="0.25">
      <c r="B36" s="49"/>
      <c r="C36" s="42" t="s">
        <v>63</v>
      </c>
      <c r="D36" s="3">
        <v>27424.75</v>
      </c>
      <c r="E36" s="4">
        <v>8577.82</v>
      </c>
      <c r="F36" s="33">
        <f t="shared" si="0"/>
        <v>36002.57</v>
      </c>
      <c r="G36" s="14">
        <f t="shared" si="1"/>
        <v>1.5167920167160454E-2</v>
      </c>
    </row>
    <row r="37" spans="2:7" ht="14.25" thickTop="1" thickBot="1" x14ac:dyDescent="0.25">
      <c r="B37" s="49"/>
      <c r="C37" s="42" t="s">
        <v>64</v>
      </c>
      <c r="D37" s="3">
        <v>1397.62</v>
      </c>
      <c r="E37" s="4">
        <v>394.88</v>
      </c>
      <c r="F37" s="33">
        <f t="shared" si="0"/>
        <v>1792.5</v>
      </c>
      <c r="G37" s="14">
        <f t="shared" si="1"/>
        <v>7.5518211337788149E-4</v>
      </c>
    </row>
    <row r="38" spans="2:7" ht="14.25" thickTop="1" thickBot="1" x14ac:dyDescent="0.25">
      <c r="B38" s="49"/>
      <c r="C38" s="42" t="s">
        <v>44</v>
      </c>
      <c r="D38" s="3">
        <v>2990</v>
      </c>
      <c r="E38" s="4"/>
      <c r="F38" s="33">
        <f t="shared" si="0"/>
        <v>2990</v>
      </c>
      <c r="G38" s="14">
        <f t="shared" si="1"/>
        <v>1.2596901082286558E-3</v>
      </c>
    </row>
    <row r="39" spans="2:7" ht="14.25" thickTop="1" thickBot="1" x14ac:dyDescent="0.25">
      <c r="B39" s="49"/>
      <c r="C39" s="42" t="s">
        <v>191</v>
      </c>
      <c r="D39" s="3">
        <v>751.5</v>
      </c>
      <c r="E39" s="4"/>
      <c r="F39" s="33">
        <f t="shared" si="0"/>
        <v>751.5</v>
      </c>
      <c r="G39" s="14">
        <f t="shared" si="1"/>
        <v>3.1660773121532939E-4</v>
      </c>
    </row>
    <row r="40" spans="2:7" ht="14.25" thickTop="1" thickBot="1" x14ac:dyDescent="0.25">
      <c r="B40" s="49"/>
      <c r="C40" s="42" t="s">
        <v>66</v>
      </c>
      <c r="D40" s="3">
        <v>13232.14</v>
      </c>
      <c r="E40" s="4">
        <v>3919.19</v>
      </c>
      <c r="F40" s="33">
        <f t="shared" si="0"/>
        <v>17151.329999999998</v>
      </c>
      <c r="G40" s="14">
        <f t="shared" si="1"/>
        <v>7.2258731585168523E-3</v>
      </c>
    </row>
    <row r="41" spans="2:7" ht="14.25" thickTop="1" thickBot="1" x14ac:dyDescent="0.25">
      <c r="B41" s="49"/>
      <c r="C41" s="42" t="s">
        <v>68</v>
      </c>
      <c r="D41" s="3">
        <v>7173</v>
      </c>
      <c r="E41" s="4"/>
      <c r="F41" s="33">
        <f t="shared" si="0"/>
        <v>7173</v>
      </c>
      <c r="G41" s="14">
        <f t="shared" si="1"/>
        <v>3.0219923566301497E-3</v>
      </c>
    </row>
    <row r="42" spans="2:7" ht="14.25" thickTop="1" thickBot="1" x14ac:dyDescent="0.25">
      <c r="B42" s="49"/>
      <c r="C42" s="42" t="s">
        <v>69</v>
      </c>
      <c r="D42" s="3">
        <v>13579.7</v>
      </c>
      <c r="E42" s="4"/>
      <c r="F42" s="33">
        <f t="shared" si="0"/>
        <v>13579.7</v>
      </c>
      <c r="G42" s="14">
        <f t="shared" si="1"/>
        <v>5.7211417266597583E-3</v>
      </c>
    </row>
    <row r="43" spans="2:7" ht="14.25" thickTop="1" thickBot="1" x14ac:dyDescent="0.25">
      <c r="B43" s="49"/>
      <c r="C43" s="42" t="s">
        <v>70</v>
      </c>
      <c r="D43" s="3">
        <v>5800.76</v>
      </c>
      <c r="E43" s="4"/>
      <c r="F43" s="33">
        <f t="shared" si="0"/>
        <v>5800.76</v>
      </c>
      <c r="G43" s="14">
        <f t="shared" si="1"/>
        <v>2.4438662181299189E-3</v>
      </c>
    </row>
    <row r="44" spans="2:7" ht="14.25" thickTop="1" thickBot="1" x14ac:dyDescent="0.25">
      <c r="B44" s="49"/>
      <c r="C44" s="42" t="s">
        <v>71</v>
      </c>
      <c r="D44" s="3">
        <v>377.1</v>
      </c>
      <c r="E44" s="4">
        <v>1768.26</v>
      </c>
      <c r="F44" s="33">
        <f t="shared" si="0"/>
        <v>2145.36</v>
      </c>
      <c r="G44" s="14">
        <f t="shared" si="1"/>
        <v>9.0384239819044456E-4</v>
      </c>
    </row>
    <row r="45" spans="2:7" ht="14.25" thickTop="1" thickBot="1" x14ac:dyDescent="0.25">
      <c r="B45" s="49"/>
      <c r="C45" s="42" t="s">
        <v>72</v>
      </c>
      <c r="D45" s="3">
        <v>21957.39</v>
      </c>
      <c r="E45" s="4">
        <v>6658.39</v>
      </c>
      <c r="F45" s="33">
        <f t="shared" si="0"/>
        <v>28615.78</v>
      </c>
      <c r="G45" s="14">
        <f t="shared" si="1"/>
        <v>1.2055857861286757E-2</v>
      </c>
    </row>
    <row r="46" spans="2:7" ht="14.25" thickTop="1" thickBot="1" x14ac:dyDescent="0.25">
      <c r="B46" s="49"/>
      <c r="C46" s="42" t="s">
        <v>48</v>
      </c>
      <c r="D46" s="3">
        <v>9966.93</v>
      </c>
      <c r="E46" s="4">
        <v>6345</v>
      </c>
      <c r="F46" s="33">
        <f t="shared" si="0"/>
        <v>16311.93</v>
      </c>
      <c r="G46" s="14">
        <f t="shared" si="1"/>
        <v>6.8722330659258387E-3</v>
      </c>
    </row>
    <row r="47" spans="2:7" ht="14.25" thickTop="1" thickBot="1" x14ac:dyDescent="0.25">
      <c r="B47" s="49"/>
      <c r="C47" s="42" t="s">
        <v>75</v>
      </c>
      <c r="D47" s="3"/>
      <c r="E47" s="4">
        <v>2163.84</v>
      </c>
      <c r="F47" s="33">
        <f t="shared" si="0"/>
        <v>2163.84</v>
      </c>
      <c r="G47" s="14">
        <f t="shared" si="1"/>
        <v>9.1162804140116878E-4</v>
      </c>
    </row>
    <row r="48" spans="2:7" ht="14.25" thickTop="1" thickBot="1" x14ac:dyDescent="0.25">
      <c r="B48" s="49"/>
      <c r="C48" s="42" t="s">
        <v>193</v>
      </c>
      <c r="D48" s="3">
        <v>4405.5</v>
      </c>
      <c r="E48" s="4"/>
      <c r="F48" s="33">
        <f t="shared" si="0"/>
        <v>4405.5</v>
      </c>
      <c r="G48" s="14">
        <f t="shared" si="1"/>
        <v>1.8560417296994459E-3</v>
      </c>
    </row>
    <row r="49" spans="2:7" ht="14.25" thickTop="1" thickBot="1" x14ac:dyDescent="0.25">
      <c r="B49" s="49"/>
      <c r="C49" s="42" t="s">
        <v>82</v>
      </c>
      <c r="D49" s="3">
        <v>26806.21</v>
      </c>
      <c r="E49" s="4">
        <v>12880</v>
      </c>
      <c r="F49" s="33">
        <f t="shared" si="0"/>
        <v>39686.21</v>
      </c>
      <c r="G49" s="14">
        <f t="shared" si="1"/>
        <v>1.6719841528456576E-2</v>
      </c>
    </row>
    <row r="50" spans="2:7" ht="14.25" thickTop="1" thickBot="1" x14ac:dyDescent="0.25">
      <c r="B50" s="49"/>
      <c r="C50" s="42" t="s">
        <v>83</v>
      </c>
      <c r="D50" s="3">
        <v>581.9</v>
      </c>
      <c r="E50" s="4">
        <v>118.42</v>
      </c>
      <c r="F50" s="33">
        <f t="shared" si="0"/>
        <v>700.31999999999994</v>
      </c>
      <c r="G50" s="14">
        <f t="shared" si="1"/>
        <v>2.9504554401160271E-4</v>
      </c>
    </row>
    <row r="51" spans="2:7" ht="14.25" thickTop="1" thickBot="1" x14ac:dyDescent="0.25">
      <c r="B51" s="49"/>
      <c r="C51" s="42" t="s">
        <v>84</v>
      </c>
      <c r="D51" s="3">
        <v>21726.98</v>
      </c>
      <c r="E51" s="4">
        <v>14944.45</v>
      </c>
      <c r="F51" s="33">
        <f t="shared" si="0"/>
        <v>36671.43</v>
      </c>
      <c r="G51" s="14">
        <f t="shared" si="1"/>
        <v>1.5449711580468085E-2</v>
      </c>
    </row>
    <row r="52" spans="2:7" ht="14.25" thickTop="1" thickBot="1" x14ac:dyDescent="0.25">
      <c r="B52" s="49"/>
      <c r="C52" s="42" t="s">
        <v>88</v>
      </c>
      <c r="D52" s="3">
        <v>343.84</v>
      </c>
      <c r="E52" s="4"/>
      <c r="F52" s="33">
        <f t="shared" si="0"/>
        <v>343.84</v>
      </c>
      <c r="G52" s="14">
        <f t="shared" si="1"/>
        <v>1.4486014943589998E-4</v>
      </c>
    </row>
    <row r="53" spans="2:7" ht="14.25" thickTop="1" thickBot="1" x14ac:dyDescent="0.25">
      <c r="B53" s="49"/>
      <c r="C53" s="42" t="s">
        <v>89</v>
      </c>
      <c r="D53" s="3">
        <v>241.6</v>
      </c>
      <c r="E53" s="4"/>
      <c r="F53" s="33">
        <f t="shared" si="0"/>
        <v>241.6</v>
      </c>
      <c r="G53" s="14">
        <f t="shared" si="1"/>
        <v>1.0178633115319172E-4</v>
      </c>
    </row>
    <row r="54" spans="2:7" ht="14.25" thickTop="1" thickBot="1" x14ac:dyDescent="0.25">
      <c r="B54" s="49"/>
      <c r="C54" s="42" t="s">
        <v>93</v>
      </c>
      <c r="D54" s="3">
        <v>6350.4</v>
      </c>
      <c r="E54" s="4">
        <v>1917.47</v>
      </c>
      <c r="F54" s="33">
        <f t="shared" si="0"/>
        <v>8267.869999999999</v>
      </c>
      <c r="G54" s="14">
        <f t="shared" si="1"/>
        <v>3.4832622257927942E-3</v>
      </c>
    </row>
    <row r="55" spans="2:7" ht="14.25" thickTop="1" thickBot="1" x14ac:dyDescent="0.25">
      <c r="B55" s="49"/>
      <c r="C55" s="42" t="s">
        <v>75</v>
      </c>
      <c r="D55" s="3">
        <v>14283.76</v>
      </c>
      <c r="E55" s="4">
        <v>11497.68</v>
      </c>
      <c r="F55" s="33">
        <f t="shared" si="0"/>
        <v>25781.440000000002</v>
      </c>
      <c r="G55" s="14">
        <f t="shared" si="1"/>
        <v>1.086174747287311E-2</v>
      </c>
    </row>
    <row r="56" spans="2:7" ht="14.25" thickTop="1" thickBot="1" x14ac:dyDescent="0.25">
      <c r="B56" s="49"/>
      <c r="C56" s="42" t="s">
        <v>90</v>
      </c>
      <c r="D56" s="3">
        <v>0.05</v>
      </c>
      <c r="E56" s="4"/>
      <c r="F56" s="33">
        <f t="shared" si="0"/>
        <v>0.05</v>
      </c>
      <c r="G56" s="14">
        <f t="shared" si="1"/>
        <v>2.1065051977067824E-8</v>
      </c>
    </row>
    <row r="57" spans="2:7" ht="14.25" thickTop="1" thickBot="1" x14ac:dyDescent="0.25">
      <c r="B57" s="49"/>
      <c r="C57" s="42" t="s">
        <v>91</v>
      </c>
      <c r="D57" s="3">
        <v>0.01</v>
      </c>
      <c r="E57" s="4"/>
      <c r="F57" s="33">
        <f t="shared" si="0"/>
        <v>0.01</v>
      </c>
      <c r="G57" s="14">
        <f t="shared" si="1"/>
        <v>4.213010395413565E-9</v>
      </c>
    </row>
    <row r="58" spans="2:7" ht="14.25" thickTop="1" thickBot="1" x14ac:dyDescent="0.25">
      <c r="B58" s="49" t="s">
        <v>101</v>
      </c>
      <c r="C58" s="42" t="s">
        <v>6</v>
      </c>
      <c r="D58" s="3">
        <v>221860</v>
      </c>
      <c r="E58" s="4"/>
      <c r="F58" s="11">
        <f t="shared" si="0"/>
        <v>221860</v>
      </c>
      <c r="G58" s="14">
        <f t="shared" si="1"/>
        <v>9.3469848632645347E-2</v>
      </c>
    </row>
    <row r="59" spans="2:7" ht="14.25" thickTop="1" thickBot="1" x14ac:dyDescent="0.25">
      <c r="B59" s="49"/>
      <c r="C59" s="42" t="s">
        <v>186</v>
      </c>
      <c r="D59" s="3">
        <v>2735.04</v>
      </c>
      <c r="E59" s="4"/>
      <c r="F59" s="33">
        <f t="shared" si="0"/>
        <v>2735.04</v>
      </c>
      <c r="G59" s="14">
        <f t="shared" si="1"/>
        <v>1.1522751951871916E-3</v>
      </c>
    </row>
    <row r="60" spans="2:7" ht="14.25" thickTop="1" thickBot="1" x14ac:dyDescent="0.25">
      <c r="B60" s="49"/>
      <c r="C60" s="42" t="s">
        <v>61</v>
      </c>
      <c r="D60" s="3">
        <v>323224.93</v>
      </c>
      <c r="E60" s="4">
        <v>89513.67</v>
      </c>
      <c r="F60" s="11">
        <f t="shared" si="0"/>
        <v>412738.6</v>
      </c>
      <c r="G60" s="14">
        <f t="shared" si="1"/>
        <v>0.1738872012388441</v>
      </c>
    </row>
    <row r="61" spans="2:7" ht="13.5" thickTop="1" x14ac:dyDescent="0.2">
      <c r="B61" s="55"/>
      <c r="C61" s="15"/>
      <c r="D61" s="5">
        <f>SUM(D4:D60)</f>
        <v>1901646.3499999999</v>
      </c>
      <c r="E61" s="5">
        <f t="shared" ref="E61:F61" si="2">SUM(E4:E60)</f>
        <v>471953.3</v>
      </c>
      <c r="F61" s="5">
        <f t="shared" si="2"/>
        <v>2373599.6500000004</v>
      </c>
      <c r="G61" s="56">
        <f>SUM(G4:G60)</f>
        <v>0.99999999999999978</v>
      </c>
    </row>
  </sheetData>
  <mergeCells count="3">
    <mergeCell ref="B1:G1"/>
    <mergeCell ref="B4:B57"/>
    <mergeCell ref="B58:B60"/>
  </mergeCells>
  <conditionalFormatting sqref="G4:G60">
    <cfRule type="cellIs" dxfId="3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4º Trimestre'!A1" display="Relatório de Despesas Liquidadas - 4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0"/>
  <sheetViews>
    <sheetView showGridLines="0" zoomScale="80" zoomScaleNormal="80" workbookViewId="0">
      <selection activeCell="B1" sqref="B1:H1"/>
    </sheetView>
  </sheetViews>
  <sheetFormatPr defaultRowHeight="12.75" x14ac:dyDescent="0.2"/>
  <cols>
    <col min="2" max="2" width="54.28515625" style="36" customWidth="1"/>
    <col min="3" max="3" width="66.85546875" style="8" customWidth="1"/>
    <col min="4" max="5" width="14.28515625" hidden="1" customWidth="1"/>
    <col min="6" max="7" width="14.28515625" customWidth="1"/>
  </cols>
  <sheetData>
    <row r="1" spans="2:7" ht="58.5" customHeight="1" x14ac:dyDescent="0.2">
      <c r="B1" s="50" t="s">
        <v>239</v>
      </c>
      <c r="C1" s="50"/>
      <c r="D1" s="50"/>
      <c r="E1" s="50"/>
      <c r="F1" s="50"/>
      <c r="G1" s="50"/>
    </row>
    <row r="3" spans="2:7" ht="14.25" customHeight="1" thickBot="1" x14ac:dyDescent="0.25">
      <c r="B3" s="35" t="s">
        <v>110</v>
      </c>
      <c r="C3" s="16" t="s">
        <v>107</v>
      </c>
      <c r="D3" s="27" t="s">
        <v>215</v>
      </c>
      <c r="E3" s="17" t="s">
        <v>1</v>
      </c>
      <c r="F3" s="17" t="s">
        <v>108</v>
      </c>
      <c r="G3" s="17" t="s">
        <v>111</v>
      </c>
    </row>
    <row r="4" spans="2:7" ht="14.25" thickTop="1" thickBot="1" x14ac:dyDescent="0.25">
      <c r="B4" s="49" t="s">
        <v>231</v>
      </c>
      <c r="C4" s="42" t="s">
        <v>5</v>
      </c>
      <c r="D4" s="3">
        <v>5128.54</v>
      </c>
      <c r="E4" s="4"/>
      <c r="F4" s="33">
        <f>SUM(D4,E4)</f>
        <v>5128.54</v>
      </c>
      <c r="G4" s="14">
        <f>F4/$F$60</f>
        <v>2.56606713228576E-3</v>
      </c>
    </row>
    <row r="5" spans="2:7" ht="14.25" thickTop="1" thickBot="1" x14ac:dyDescent="0.25">
      <c r="B5" s="49"/>
      <c r="C5" s="42" t="s">
        <v>8</v>
      </c>
      <c r="D5" s="3">
        <v>40686.6</v>
      </c>
      <c r="E5" s="4"/>
      <c r="F5" s="33">
        <f t="shared" ref="F5:F59" si="0">SUM(D5,E5)</f>
        <v>40686.6</v>
      </c>
      <c r="G5" s="14">
        <f t="shared" ref="G5:G59" si="1">F5/$F$60</f>
        <v>2.0357557313476701E-2</v>
      </c>
    </row>
    <row r="6" spans="2:7" ht="14.25" thickTop="1" thickBot="1" x14ac:dyDescent="0.25">
      <c r="B6" s="49"/>
      <c r="C6" s="42" t="s">
        <v>10</v>
      </c>
      <c r="D6" s="3">
        <v>5627</v>
      </c>
      <c r="E6" s="4">
        <v>264</v>
      </c>
      <c r="F6" s="33">
        <f t="shared" si="0"/>
        <v>5891</v>
      </c>
      <c r="G6" s="14">
        <f t="shared" si="1"/>
        <v>2.9475643119280365E-3</v>
      </c>
    </row>
    <row r="7" spans="2:7" ht="14.25" thickTop="1" thickBot="1" x14ac:dyDescent="0.25">
      <c r="B7" s="49"/>
      <c r="C7" s="42" t="s">
        <v>11</v>
      </c>
      <c r="D7" s="3">
        <v>5340</v>
      </c>
      <c r="E7" s="4"/>
      <c r="F7" s="33">
        <f t="shared" si="0"/>
        <v>5340</v>
      </c>
      <c r="G7" s="14">
        <f t="shared" si="1"/>
        <v>2.6718712316577348E-3</v>
      </c>
    </row>
    <row r="8" spans="2:7" ht="14.25" thickTop="1" thickBot="1" x14ac:dyDescent="0.25">
      <c r="B8" s="49"/>
      <c r="C8" s="42" t="s">
        <v>12</v>
      </c>
      <c r="D8" s="3">
        <v>28581.8</v>
      </c>
      <c r="E8" s="4">
        <v>470.4</v>
      </c>
      <c r="F8" s="33">
        <f t="shared" si="0"/>
        <v>29052.2</v>
      </c>
      <c r="G8" s="14">
        <f t="shared" si="1"/>
        <v>1.4536280411304652E-2</v>
      </c>
    </row>
    <row r="9" spans="2:7" ht="14.25" thickTop="1" thickBot="1" x14ac:dyDescent="0.25">
      <c r="B9" s="49"/>
      <c r="C9" s="42" t="s">
        <v>16</v>
      </c>
      <c r="D9" s="3">
        <v>15678.8</v>
      </c>
      <c r="E9" s="4"/>
      <c r="F9" s="33">
        <f t="shared" si="0"/>
        <v>15678.8</v>
      </c>
      <c r="G9" s="14">
        <f t="shared" si="1"/>
        <v>7.8448941323811406E-3</v>
      </c>
    </row>
    <row r="10" spans="2:7" ht="14.25" thickTop="1" thickBot="1" x14ac:dyDescent="0.25">
      <c r="B10" s="49"/>
      <c r="C10" s="42" t="s">
        <v>17</v>
      </c>
      <c r="D10" s="3"/>
      <c r="E10" s="4">
        <v>169.35</v>
      </c>
      <c r="F10" s="33">
        <f t="shared" si="0"/>
        <v>169.35</v>
      </c>
      <c r="G10" s="14">
        <f t="shared" si="1"/>
        <v>8.4734343273639947E-5</v>
      </c>
    </row>
    <row r="11" spans="2:7" ht="14.25" thickTop="1" thickBot="1" x14ac:dyDescent="0.25">
      <c r="B11" s="49"/>
      <c r="C11" s="42" t="s">
        <v>19</v>
      </c>
      <c r="D11" s="3">
        <v>1288.8800000000001</v>
      </c>
      <c r="E11" s="4">
        <v>1027.2</v>
      </c>
      <c r="F11" s="33">
        <f t="shared" si="0"/>
        <v>2316.08</v>
      </c>
      <c r="G11" s="14">
        <f t="shared" si="1"/>
        <v>1.158851595920945E-3</v>
      </c>
    </row>
    <row r="12" spans="2:7" ht="14.25" thickTop="1" thickBot="1" x14ac:dyDescent="0.25">
      <c r="B12" s="49"/>
      <c r="C12" s="42" t="s">
        <v>20</v>
      </c>
      <c r="D12" s="3">
        <v>11045.09</v>
      </c>
      <c r="E12" s="4"/>
      <c r="F12" s="33">
        <f t="shared" si="0"/>
        <v>11045.09</v>
      </c>
      <c r="G12" s="14">
        <f t="shared" si="1"/>
        <v>5.526415397391485E-3</v>
      </c>
    </row>
    <row r="13" spans="2:7" ht="14.25" thickTop="1" thickBot="1" x14ac:dyDescent="0.25">
      <c r="B13" s="49"/>
      <c r="C13" s="42" t="s">
        <v>21</v>
      </c>
      <c r="D13" s="3">
        <v>1187.54</v>
      </c>
      <c r="E13" s="4"/>
      <c r="F13" s="33">
        <f t="shared" si="0"/>
        <v>1187.54</v>
      </c>
      <c r="G13" s="14">
        <f t="shared" si="1"/>
        <v>5.9418613528891876E-4</v>
      </c>
    </row>
    <row r="14" spans="2:7" ht="14.25" thickTop="1" thickBot="1" x14ac:dyDescent="0.25">
      <c r="B14" s="49"/>
      <c r="C14" s="42" t="s">
        <v>22</v>
      </c>
      <c r="D14" s="3"/>
      <c r="E14" s="4">
        <v>4938.04</v>
      </c>
      <c r="F14" s="33">
        <f t="shared" si="0"/>
        <v>4938.04</v>
      </c>
      <c r="G14" s="14">
        <f t="shared" si="1"/>
        <v>2.470750377673251E-3</v>
      </c>
    </row>
    <row r="15" spans="2:7" ht="14.25" thickTop="1" thickBot="1" x14ac:dyDescent="0.25">
      <c r="B15" s="49"/>
      <c r="C15" s="42" t="s">
        <v>26</v>
      </c>
      <c r="D15" s="3">
        <v>844.31</v>
      </c>
      <c r="E15" s="4">
        <v>9185.98</v>
      </c>
      <c r="F15" s="33">
        <f t="shared" si="0"/>
        <v>10030.289999999999</v>
      </c>
      <c r="G15" s="14">
        <f t="shared" si="1"/>
        <v>5.0186597932929322E-3</v>
      </c>
    </row>
    <row r="16" spans="2:7" ht="14.25" thickTop="1" thickBot="1" x14ac:dyDescent="0.25">
      <c r="B16" s="49"/>
      <c r="C16" s="42" t="s">
        <v>27</v>
      </c>
      <c r="D16" s="3">
        <v>3000</v>
      </c>
      <c r="E16" s="4"/>
      <c r="F16" s="33">
        <f t="shared" si="0"/>
        <v>3000</v>
      </c>
      <c r="G16" s="14">
        <f t="shared" si="1"/>
        <v>1.5010512537403005E-3</v>
      </c>
    </row>
    <row r="17" spans="2:7" ht="14.25" thickTop="1" thickBot="1" x14ac:dyDescent="0.25">
      <c r="B17" s="49"/>
      <c r="C17" s="42" t="s">
        <v>28</v>
      </c>
      <c r="D17" s="3">
        <v>9698.24</v>
      </c>
      <c r="E17" s="4">
        <v>2398.19</v>
      </c>
      <c r="F17" s="33">
        <f t="shared" si="0"/>
        <v>12096.43</v>
      </c>
      <c r="G17" s="14">
        <f t="shared" si="1"/>
        <v>6.0524538057605938E-3</v>
      </c>
    </row>
    <row r="18" spans="2:7" ht="14.25" thickTop="1" thickBot="1" x14ac:dyDescent="0.25">
      <c r="B18" s="49"/>
      <c r="C18" s="42" t="s">
        <v>29</v>
      </c>
      <c r="D18" s="3"/>
      <c r="E18" s="4">
        <v>422.27</v>
      </c>
      <c r="F18" s="33">
        <f t="shared" si="0"/>
        <v>422.27</v>
      </c>
      <c r="G18" s="14">
        <f t="shared" si="1"/>
        <v>2.1128297097230554E-4</v>
      </c>
    </row>
    <row r="19" spans="2:7" ht="14.25" thickTop="1" thickBot="1" x14ac:dyDescent="0.25">
      <c r="B19" s="49"/>
      <c r="C19" s="42" t="s">
        <v>30</v>
      </c>
      <c r="D19" s="3">
        <v>1950.03</v>
      </c>
      <c r="E19" s="4"/>
      <c r="F19" s="33">
        <f t="shared" si="0"/>
        <v>1950.03</v>
      </c>
      <c r="G19" s="14">
        <f t="shared" si="1"/>
        <v>9.7569832544373261E-4</v>
      </c>
    </row>
    <row r="20" spans="2:7" ht="14.25" thickTop="1" thickBot="1" x14ac:dyDescent="0.25">
      <c r="B20" s="49"/>
      <c r="C20" s="42" t="s">
        <v>31</v>
      </c>
      <c r="D20" s="3">
        <v>15199.77</v>
      </c>
      <c r="E20" s="4">
        <v>379</v>
      </c>
      <c r="F20" s="33">
        <f t="shared" si="0"/>
        <v>15578.77</v>
      </c>
      <c r="G20" s="14">
        <f t="shared" si="1"/>
        <v>7.7948440800772595E-3</v>
      </c>
    </row>
    <row r="21" spans="2:7" ht="14.25" thickTop="1" thickBot="1" x14ac:dyDescent="0.25">
      <c r="B21" s="49"/>
      <c r="C21" s="42" t="s">
        <v>35</v>
      </c>
      <c r="D21" s="3"/>
      <c r="E21" s="4">
        <v>149.9</v>
      </c>
      <c r="F21" s="33">
        <f t="shared" si="0"/>
        <v>149.9</v>
      </c>
      <c r="G21" s="14">
        <f t="shared" si="1"/>
        <v>7.5002527645223681E-5</v>
      </c>
    </row>
    <row r="22" spans="2:7" ht="14.25" thickTop="1" thickBot="1" x14ac:dyDescent="0.25">
      <c r="B22" s="49"/>
      <c r="C22" s="42" t="s">
        <v>36</v>
      </c>
      <c r="D22" s="3"/>
      <c r="E22" s="4">
        <v>3660.95</v>
      </c>
      <c r="F22" s="33">
        <f t="shared" si="0"/>
        <v>3660.95</v>
      </c>
      <c r="G22" s="14">
        <f t="shared" si="1"/>
        <v>1.831757862460184E-3</v>
      </c>
    </row>
    <row r="23" spans="2:7" ht="14.25" thickTop="1" thickBot="1" x14ac:dyDescent="0.25">
      <c r="B23" s="49"/>
      <c r="C23" s="42" t="s">
        <v>233</v>
      </c>
      <c r="D23" s="3">
        <v>1248.9000000000001</v>
      </c>
      <c r="E23" s="4"/>
      <c r="F23" s="33">
        <f t="shared" si="0"/>
        <v>1248.9000000000001</v>
      </c>
      <c r="G23" s="14">
        <f t="shared" si="1"/>
        <v>6.2488763693208712E-4</v>
      </c>
    </row>
    <row r="24" spans="2:7" ht="14.25" thickTop="1" thickBot="1" x14ac:dyDescent="0.25">
      <c r="B24" s="49"/>
      <c r="C24" s="42" t="s">
        <v>47</v>
      </c>
      <c r="D24" s="3">
        <v>209109.66</v>
      </c>
      <c r="E24" s="4">
        <v>73967.16</v>
      </c>
      <c r="F24" s="11">
        <f t="shared" si="0"/>
        <v>283076.82</v>
      </c>
      <c r="G24" s="14">
        <f t="shared" si="1"/>
        <v>0.14163760518860577</v>
      </c>
    </row>
    <row r="25" spans="2:7" ht="14.25" thickTop="1" thickBot="1" x14ac:dyDescent="0.25">
      <c r="B25" s="49"/>
      <c r="C25" s="42" t="s">
        <v>48</v>
      </c>
      <c r="D25" s="3">
        <v>113749.33</v>
      </c>
      <c r="E25" s="4">
        <v>25738.53</v>
      </c>
      <c r="F25" s="11">
        <f t="shared" si="0"/>
        <v>139487.85999999999</v>
      </c>
      <c r="G25" s="14">
        <f t="shared" si="1"/>
        <v>6.9792809044850496E-2</v>
      </c>
    </row>
    <row r="26" spans="2:7" ht="14.25" thickTop="1" thickBot="1" x14ac:dyDescent="0.25">
      <c r="B26" s="49"/>
      <c r="C26" s="42" t="s">
        <v>49</v>
      </c>
      <c r="D26" s="3">
        <v>126937.33</v>
      </c>
      <c r="E26" s="4">
        <v>82338</v>
      </c>
      <c r="F26" s="11">
        <f t="shared" si="0"/>
        <v>209275.33000000002</v>
      </c>
      <c r="G26" s="14">
        <f t="shared" si="1"/>
        <v>0.1047109988244717</v>
      </c>
    </row>
    <row r="27" spans="2:7" ht="14.25" thickTop="1" thickBot="1" x14ac:dyDescent="0.25">
      <c r="B27" s="49"/>
      <c r="C27" s="42" t="s">
        <v>50</v>
      </c>
      <c r="D27" s="3">
        <v>62497.22</v>
      </c>
      <c r="E27" s="4">
        <v>23293.15</v>
      </c>
      <c r="F27" s="33">
        <f t="shared" si="0"/>
        <v>85790.37</v>
      </c>
      <c r="G27" s="14">
        <f t="shared" si="1"/>
        <v>4.2925247482448081E-2</v>
      </c>
    </row>
    <row r="28" spans="2:7" ht="14.25" thickTop="1" thickBot="1" x14ac:dyDescent="0.25">
      <c r="B28" s="49"/>
      <c r="C28" s="42" t="s">
        <v>55</v>
      </c>
      <c r="D28" s="3">
        <v>10680</v>
      </c>
      <c r="E28" s="4">
        <v>8146.89</v>
      </c>
      <c r="F28" s="33">
        <f t="shared" si="0"/>
        <v>18826.89</v>
      </c>
      <c r="G28" s="14">
        <f t="shared" si="1"/>
        <v>9.4200422795102413E-3</v>
      </c>
    </row>
    <row r="29" spans="2:7" ht="14.25" thickTop="1" thickBot="1" x14ac:dyDescent="0.25">
      <c r="B29" s="49"/>
      <c r="C29" s="42" t="s">
        <v>56</v>
      </c>
      <c r="D29" s="3">
        <v>3010</v>
      </c>
      <c r="E29" s="4">
        <v>5070.01</v>
      </c>
      <c r="F29" s="33">
        <f t="shared" si="0"/>
        <v>8080.01</v>
      </c>
      <c r="G29" s="14">
        <f t="shared" si="1"/>
        <v>4.0428363802447213E-3</v>
      </c>
    </row>
    <row r="30" spans="2:7" ht="14.25" thickTop="1" thickBot="1" x14ac:dyDescent="0.25">
      <c r="B30" s="49"/>
      <c r="C30" s="42" t="s">
        <v>46</v>
      </c>
      <c r="D30" s="3">
        <v>302.56</v>
      </c>
      <c r="E30" s="4"/>
      <c r="F30" s="33">
        <f t="shared" si="0"/>
        <v>302.56</v>
      </c>
      <c r="G30" s="14">
        <f t="shared" si="1"/>
        <v>1.5138602244388843E-4</v>
      </c>
    </row>
    <row r="31" spans="2:7" ht="14.25" thickTop="1" thickBot="1" x14ac:dyDescent="0.25">
      <c r="B31" s="49"/>
      <c r="C31" s="42" t="s">
        <v>62</v>
      </c>
      <c r="D31" s="3">
        <v>100374.99</v>
      </c>
      <c r="E31" s="4">
        <v>9669.2800000000007</v>
      </c>
      <c r="F31" s="11">
        <f t="shared" si="0"/>
        <v>110044.27</v>
      </c>
      <c r="G31" s="14">
        <f t="shared" si="1"/>
        <v>5.5060696483478708E-2</v>
      </c>
    </row>
    <row r="32" spans="2:7" ht="14.25" thickTop="1" thickBot="1" x14ac:dyDescent="0.25">
      <c r="B32" s="49"/>
      <c r="C32" s="42" t="s">
        <v>64</v>
      </c>
      <c r="D32" s="3">
        <v>173.87</v>
      </c>
      <c r="E32" s="4">
        <v>2061.4</v>
      </c>
      <c r="F32" s="33">
        <f t="shared" si="0"/>
        <v>2235.27</v>
      </c>
      <c r="G32" s="14">
        <f t="shared" si="1"/>
        <v>1.1184182786493605E-3</v>
      </c>
    </row>
    <row r="33" spans="2:7" ht="14.25" thickTop="1" thickBot="1" x14ac:dyDescent="0.25">
      <c r="B33" s="49"/>
      <c r="C33" s="42" t="s">
        <v>66</v>
      </c>
      <c r="D33" s="3">
        <v>15791.33</v>
      </c>
      <c r="E33" s="4">
        <v>1895.43</v>
      </c>
      <c r="F33" s="33">
        <f t="shared" si="0"/>
        <v>17686.759999999998</v>
      </c>
      <c r="G33" s="14">
        <f t="shared" si="1"/>
        <v>8.8495777575345966E-3</v>
      </c>
    </row>
    <row r="34" spans="2:7" ht="14.25" thickTop="1" thickBot="1" x14ac:dyDescent="0.25">
      <c r="B34" s="49"/>
      <c r="C34" s="42" t="s">
        <v>69</v>
      </c>
      <c r="D34" s="3">
        <v>692.87</v>
      </c>
      <c r="E34" s="4"/>
      <c r="F34" s="33">
        <f t="shared" si="0"/>
        <v>692.87</v>
      </c>
      <c r="G34" s="14">
        <f t="shared" si="1"/>
        <v>3.4667779405968063E-4</v>
      </c>
    </row>
    <row r="35" spans="2:7" ht="14.25" thickTop="1" thickBot="1" x14ac:dyDescent="0.25">
      <c r="B35" s="49"/>
      <c r="C35" s="42" t="s">
        <v>70</v>
      </c>
      <c r="D35" s="3">
        <v>96.9</v>
      </c>
      <c r="E35" s="4"/>
      <c r="F35" s="33">
        <f t="shared" si="0"/>
        <v>96.9</v>
      </c>
      <c r="G35" s="14">
        <f t="shared" si="1"/>
        <v>4.8483955495811707E-5</v>
      </c>
    </row>
    <row r="36" spans="2:7" ht="14.25" thickTop="1" thickBot="1" x14ac:dyDescent="0.25">
      <c r="B36" s="49"/>
      <c r="C36" s="42" t="s">
        <v>71</v>
      </c>
      <c r="D36" s="3"/>
      <c r="E36" s="4">
        <v>800.8</v>
      </c>
      <c r="F36" s="33">
        <f t="shared" si="0"/>
        <v>800.8</v>
      </c>
      <c r="G36" s="14">
        <f t="shared" si="1"/>
        <v>4.0068061466507751E-4</v>
      </c>
    </row>
    <row r="37" spans="2:7" ht="14.25" thickTop="1" thickBot="1" x14ac:dyDescent="0.25">
      <c r="B37" s="49"/>
      <c r="C37" s="42" t="s">
        <v>72</v>
      </c>
      <c r="D37" s="3">
        <v>14227.39</v>
      </c>
      <c r="E37" s="4">
        <v>20479.259999999998</v>
      </c>
      <c r="F37" s="33">
        <f t="shared" si="0"/>
        <v>34706.649999999994</v>
      </c>
      <c r="G37" s="14">
        <f t="shared" si="1"/>
        <v>1.7365486831875263E-2</v>
      </c>
    </row>
    <row r="38" spans="2:7" ht="14.25" thickTop="1" thickBot="1" x14ac:dyDescent="0.25">
      <c r="B38" s="49"/>
      <c r="C38" s="42" t="s">
        <v>48</v>
      </c>
      <c r="D38" s="3">
        <v>4515.42</v>
      </c>
      <c r="E38" s="4">
        <v>743.7</v>
      </c>
      <c r="F38" s="33">
        <f t="shared" si="0"/>
        <v>5259.12</v>
      </c>
      <c r="G38" s="14">
        <f t="shared" si="1"/>
        <v>2.6314028898568962E-3</v>
      </c>
    </row>
    <row r="39" spans="2:7" ht="14.25" thickTop="1" thickBot="1" x14ac:dyDescent="0.25">
      <c r="B39" s="49"/>
      <c r="C39" s="42" t="s">
        <v>45</v>
      </c>
      <c r="D39" s="3"/>
      <c r="E39" s="4">
        <v>1000</v>
      </c>
      <c r="F39" s="33">
        <f t="shared" si="0"/>
        <v>1000</v>
      </c>
      <c r="G39" s="14">
        <f t="shared" si="1"/>
        <v>5.0035041791343345E-4</v>
      </c>
    </row>
    <row r="40" spans="2:7" ht="14.25" thickTop="1" thickBot="1" x14ac:dyDescent="0.25">
      <c r="B40" s="49"/>
      <c r="C40" s="42" t="s">
        <v>210</v>
      </c>
      <c r="D40" s="3">
        <v>3300</v>
      </c>
      <c r="E40" s="4"/>
      <c r="F40" s="33">
        <f t="shared" si="0"/>
        <v>3300</v>
      </c>
      <c r="G40" s="14">
        <f t="shared" si="1"/>
        <v>1.6511563791143304E-3</v>
      </c>
    </row>
    <row r="41" spans="2:7" ht="14.25" thickTop="1" thickBot="1" x14ac:dyDescent="0.25">
      <c r="B41" s="49"/>
      <c r="C41" s="42" t="s">
        <v>193</v>
      </c>
      <c r="D41" s="3">
        <v>10891.17</v>
      </c>
      <c r="E41" s="4"/>
      <c r="F41" s="33">
        <f t="shared" si="0"/>
        <v>10891.17</v>
      </c>
      <c r="G41" s="14">
        <f t="shared" si="1"/>
        <v>5.449401461066249E-3</v>
      </c>
    </row>
    <row r="42" spans="2:7" ht="14.25" thickTop="1" thickBot="1" x14ac:dyDescent="0.25">
      <c r="B42" s="49"/>
      <c r="C42" s="42" t="s">
        <v>84</v>
      </c>
      <c r="D42" s="3">
        <v>3548.1</v>
      </c>
      <c r="E42" s="4"/>
      <c r="F42" s="33">
        <f t="shared" si="0"/>
        <v>3548.1</v>
      </c>
      <c r="G42" s="14">
        <f t="shared" si="1"/>
        <v>1.7752933177986531E-3</v>
      </c>
    </row>
    <row r="43" spans="2:7" ht="14.25" thickTop="1" thickBot="1" x14ac:dyDescent="0.25">
      <c r="B43" s="49"/>
      <c r="C43" s="42" t="s">
        <v>196</v>
      </c>
      <c r="D43" s="3">
        <v>3058.7</v>
      </c>
      <c r="E43" s="4"/>
      <c r="F43" s="33">
        <f t="shared" si="0"/>
        <v>3058.7</v>
      </c>
      <c r="G43" s="14">
        <f t="shared" si="1"/>
        <v>1.5304218232718189E-3</v>
      </c>
    </row>
    <row r="44" spans="2:7" ht="14.25" thickTop="1" thickBot="1" x14ac:dyDescent="0.25">
      <c r="B44" s="49"/>
      <c r="C44" s="42" t="s">
        <v>75</v>
      </c>
      <c r="D44" s="3">
        <v>4235.79</v>
      </c>
      <c r="E44" s="4"/>
      <c r="F44" s="33">
        <f t="shared" si="0"/>
        <v>4235.79</v>
      </c>
      <c r="G44" s="14">
        <f t="shared" si="1"/>
        <v>2.1193792966935424E-3</v>
      </c>
    </row>
    <row r="45" spans="2:7" ht="14.25" thickTop="1" thickBot="1" x14ac:dyDescent="0.25">
      <c r="B45" s="49" t="s">
        <v>101</v>
      </c>
      <c r="C45" s="42" t="s">
        <v>6</v>
      </c>
      <c r="D45" s="3">
        <v>194680</v>
      </c>
      <c r="E45" s="4"/>
      <c r="F45" s="11">
        <f t="shared" si="0"/>
        <v>194680</v>
      </c>
      <c r="G45" s="14">
        <f t="shared" si="1"/>
        <v>9.7408219359387219E-2</v>
      </c>
    </row>
    <row r="46" spans="2:7" ht="14.25" thickTop="1" thickBot="1" x14ac:dyDescent="0.25">
      <c r="B46" s="49"/>
      <c r="C46" s="42" t="s">
        <v>12</v>
      </c>
      <c r="D46" s="3">
        <v>151157.39000000001</v>
      </c>
      <c r="E46" s="4">
        <v>16094.2</v>
      </c>
      <c r="F46" s="11">
        <f t="shared" si="0"/>
        <v>167251.59000000003</v>
      </c>
      <c r="G46" s="14">
        <f t="shared" si="1"/>
        <v>8.3684402953186243E-2</v>
      </c>
    </row>
    <row r="47" spans="2:7" ht="14.25" thickTop="1" thickBot="1" x14ac:dyDescent="0.25">
      <c r="B47" s="49"/>
      <c r="C47" s="42" t="s">
        <v>14</v>
      </c>
      <c r="D47" s="3">
        <v>1130.75</v>
      </c>
      <c r="E47" s="4"/>
      <c r="F47" s="33">
        <f t="shared" si="0"/>
        <v>1130.75</v>
      </c>
      <c r="G47" s="14">
        <f t="shared" si="1"/>
        <v>5.6577123505561491E-4</v>
      </c>
    </row>
    <row r="48" spans="2:7" ht="14.25" thickTop="1" thickBot="1" x14ac:dyDescent="0.25">
      <c r="B48" s="49"/>
      <c r="C48" s="42" t="s">
        <v>15</v>
      </c>
      <c r="D48" s="3">
        <v>1026.0999999999999</v>
      </c>
      <c r="E48" s="4"/>
      <c r="F48" s="33">
        <f t="shared" si="0"/>
        <v>1026.0999999999999</v>
      </c>
      <c r="G48" s="14">
        <f t="shared" si="1"/>
        <v>5.13409563820974E-4</v>
      </c>
    </row>
    <row r="49" spans="2:7" ht="14.25" thickTop="1" thickBot="1" x14ac:dyDescent="0.25">
      <c r="B49" s="49"/>
      <c r="C49" s="42" t="s">
        <v>22</v>
      </c>
      <c r="D49" s="3"/>
      <c r="E49" s="4">
        <v>1246.5999999999999</v>
      </c>
      <c r="F49" s="33">
        <f t="shared" si="0"/>
        <v>1246.5999999999999</v>
      </c>
      <c r="G49" s="14">
        <f t="shared" si="1"/>
        <v>6.2373683097088613E-4</v>
      </c>
    </row>
    <row r="50" spans="2:7" ht="14.25" thickTop="1" thickBot="1" x14ac:dyDescent="0.25">
      <c r="B50" s="49"/>
      <c r="C50" s="42" t="s">
        <v>23</v>
      </c>
      <c r="D50" s="3"/>
      <c r="E50" s="4">
        <v>10554.36</v>
      </c>
      <c r="F50" s="33">
        <f t="shared" si="0"/>
        <v>10554.36</v>
      </c>
      <c r="G50" s="14">
        <f t="shared" si="1"/>
        <v>5.2808784368088262E-3</v>
      </c>
    </row>
    <row r="51" spans="2:7" ht="14.25" thickTop="1" thickBot="1" x14ac:dyDescent="0.25">
      <c r="B51" s="49"/>
      <c r="C51" s="42" t="s">
        <v>28</v>
      </c>
      <c r="D51" s="3">
        <v>3502.72</v>
      </c>
      <c r="E51" s="4"/>
      <c r="F51" s="33">
        <f t="shared" si="0"/>
        <v>3502.72</v>
      </c>
      <c r="G51" s="14">
        <f t="shared" si="1"/>
        <v>1.7525874158337415E-3</v>
      </c>
    </row>
    <row r="52" spans="2:7" ht="14.25" thickTop="1" thickBot="1" x14ac:dyDescent="0.25">
      <c r="B52" s="49"/>
      <c r="C52" s="42" t="s">
        <v>33</v>
      </c>
      <c r="D52" s="3">
        <v>710.99</v>
      </c>
      <c r="E52" s="4"/>
      <c r="F52" s="33">
        <f t="shared" si="0"/>
        <v>710.99</v>
      </c>
      <c r="G52" s="14">
        <f t="shared" si="1"/>
        <v>3.5574414363227205E-4</v>
      </c>
    </row>
    <row r="53" spans="2:7" ht="14.25" thickTop="1" thickBot="1" x14ac:dyDescent="0.25">
      <c r="B53" s="49"/>
      <c r="C53" s="42" t="s">
        <v>48</v>
      </c>
      <c r="D53" s="3"/>
      <c r="E53" s="4">
        <v>14255.27</v>
      </c>
      <c r="F53" s="33">
        <f t="shared" si="0"/>
        <v>14255.27</v>
      </c>
      <c r="G53" s="14">
        <f t="shared" si="1"/>
        <v>7.1326303019688311E-3</v>
      </c>
    </row>
    <row r="54" spans="2:7" ht="14.25" thickTop="1" thickBot="1" x14ac:dyDescent="0.25">
      <c r="B54" s="49"/>
      <c r="C54" s="42" t="s">
        <v>49</v>
      </c>
      <c r="D54" s="3">
        <v>132836.79999999999</v>
      </c>
      <c r="E54" s="4">
        <v>55426.02</v>
      </c>
      <c r="F54" s="11">
        <f t="shared" si="0"/>
        <v>188262.81999999998</v>
      </c>
      <c r="G54" s="14">
        <f t="shared" si="1"/>
        <v>9.4197380664561486E-2</v>
      </c>
    </row>
    <row r="55" spans="2:7" ht="14.25" thickTop="1" thickBot="1" x14ac:dyDescent="0.25">
      <c r="B55" s="49"/>
      <c r="C55" s="42" t="s">
        <v>103</v>
      </c>
      <c r="D55" s="3">
        <v>176140.47</v>
      </c>
      <c r="E55" s="4">
        <v>48158.42</v>
      </c>
      <c r="F55" s="11">
        <f t="shared" si="0"/>
        <v>224298.89</v>
      </c>
      <c r="G55" s="14">
        <f t="shared" si="1"/>
        <v>0.11222804334901924</v>
      </c>
    </row>
    <row r="56" spans="2:7" ht="14.25" thickTop="1" thickBot="1" x14ac:dyDescent="0.25">
      <c r="B56" s="49"/>
      <c r="C56" s="42" t="s">
        <v>56</v>
      </c>
      <c r="D56" s="3">
        <v>5136</v>
      </c>
      <c r="E56" s="4">
        <v>4320</v>
      </c>
      <c r="F56" s="33">
        <f t="shared" si="0"/>
        <v>9456</v>
      </c>
      <c r="G56" s="14">
        <f t="shared" si="1"/>
        <v>4.7313135517894267E-3</v>
      </c>
    </row>
    <row r="57" spans="2:7" ht="14.25" thickTop="1" thickBot="1" x14ac:dyDescent="0.25">
      <c r="B57" s="49"/>
      <c r="C57" s="42" t="s">
        <v>62</v>
      </c>
      <c r="D57" s="3"/>
      <c r="E57" s="4">
        <v>8687.8799999999992</v>
      </c>
      <c r="F57" s="33">
        <f t="shared" si="0"/>
        <v>8687.8799999999992</v>
      </c>
      <c r="G57" s="14">
        <f t="shared" si="1"/>
        <v>4.3469843887817602E-3</v>
      </c>
    </row>
    <row r="58" spans="2:7" ht="14.25" thickTop="1" thickBot="1" x14ac:dyDescent="0.25">
      <c r="B58" s="49"/>
      <c r="C58" s="42" t="s">
        <v>104</v>
      </c>
      <c r="D58" s="3"/>
      <c r="E58" s="4">
        <v>31528.89</v>
      </c>
      <c r="F58" s="33">
        <f t="shared" si="0"/>
        <v>31528.89</v>
      </c>
      <c r="G58" s="14">
        <f t="shared" si="1"/>
        <v>1.5775493287846672E-2</v>
      </c>
    </row>
    <row r="59" spans="2:7" ht="14.25" thickTop="1" thickBot="1" x14ac:dyDescent="0.25">
      <c r="B59" s="49"/>
      <c r="C59" s="42" t="s">
        <v>48</v>
      </c>
      <c r="D59" s="3"/>
      <c r="E59" s="4">
        <v>30039.43</v>
      </c>
      <c r="F59" s="33">
        <f t="shared" si="0"/>
        <v>30039.43</v>
      </c>
      <c r="G59" s="14">
        <f t="shared" si="1"/>
        <v>1.503024135438133E-2</v>
      </c>
    </row>
    <row r="60" spans="2:7" ht="13.5" thickTop="1" x14ac:dyDescent="0.2">
      <c r="B60" s="55"/>
      <c r="C60" s="15"/>
      <c r="D60" s="5">
        <f>SUM(D4:D59)</f>
        <v>1500019.35</v>
      </c>
      <c r="E60" s="5">
        <f t="shared" ref="E60:F60" si="2">SUM(E4:E59)</f>
        <v>498579.96</v>
      </c>
      <c r="F60" s="5">
        <f t="shared" si="2"/>
        <v>1998599.3100000005</v>
      </c>
      <c r="G60" s="56">
        <f>SUM(G3:G59)</f>
        <v>0.99999999999999967</v>
      </c>
    </row>
  </sheetData>
  <mergeCells count="3">
    <mergeCell ref="B1:G1"/>
    <mergeCell ref="B4:B44"/>
    <mergeCell ref="B45:B59"/>
  </mergeCells>
  <conditionalFormatting sqref="G4:G59">
    <cfRule type="cellIs" dxfId="2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4º Trimestre'!A1" display="Relatório de Despesas Liquidadas - 4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0"/>
  <sheetViews>
    <sheetView showGridLines="0" zoomScale="80" zoomScaleNormal="80" workbookViewId="0">
      <selection activeCell="B1" sqref="B1:H1"/>
    </sheetView>
  </sheetViews>
  <sheetFormatPr defaultRowHeight="12.75" x14ac:dyDescent="0.2"/>
  <cols>
    <col min="2" max="2" width="54.28515625" style="36" customWidth="1"/>
    <col min="3" max="3" width="66.85546875" style="8" customWidth="1"/>
    <col min="4" max="5" width="14.28515625" hidden="1" customWidth="1"/>
    <col min="6" max="7" width="14.28515625" customWidth="1"/>
  </cols>
  <sheetData>
    <row r="1" spans="2:7" ht="58.5" customHeight="1" x14ac:dyDescent="0.2">
      <c r="B1" s="50" t="s">
        <v>239</v>
      </c>
      <c r="C1" s="50"/>
      <c r="D1" s="50"/>
      <c r="E1" s="50"/>
      <c r="F1" s="50"/>
      <c r="G1" s="50"/>
    </row>
    <row r="3" spans="2:7" ht="14.25" customHeight="1" thickBot="1" x14ac:dyDescent="0.25">
      <c r="B3" s="35" t="s">
        <v>110</v>
      </c>
      <c r="C3" s="16" t="s">
        <v>107</v>
      </c>
      <c r="D3" s="27" t="s">
        <v>215</v>
      </c>
      <c r="E3" s="17" t="s">
        <v>1</v>
      </c>
      <c r="F3" s="17" t="s">
        <v>108</v>
      </c>
      <c r="G3" s="17" t="s">
        <v>111</v>
      </c>
    </row>
    <row r="4" spans="2:7" ht="14.25" thickTop="1" thickBot="1" x14ac:dyDescent="0.25">
      <c r="B4" s="49" t="s">
        <v>231</v>
      </c>
      <c r="C4" s="42" t="s">
        <v>5</v>
      </c>
      <c r="D4" s="3">
        <v>9816.66</v>
      </c>
      <c r="E4" s="4"/>
      <c r="F4" s="33">
        <f>SUM(D4,E4)</f>
        <v>9816.66</v>
      </c>
      <c r="G4" s="14">
        <f>F4/$F$60</f>
        <v>4.945155484962307E-3</v>
      </c>
    </row>
    <row r="5" spans="2:7" ht="14.25" thickTop="1" thickBot="1" x14ac:dyDescent="0.25">
      <c r="B5" s="49"/>
      <c r="C5" s="42" t="s">
        <v>6</v>
      </c>
      <c r="D5" s="3">
        <v>44150</v>
      </c>
      <c r="E5" s="4"/>
      <c r="F5" s="33">
        <f t="shared" ref="F5:F59" si="0">SUM(D5,E5)</f>
        <v>44150</v>
      </c>
      <c r="G5" s="14">
        <f t="shared" ref="G5:G59" si="1">F5/$F$60</f>
        <v>2.2240621011737786E-2</v>
      </c>
    </row>
    <row r="6" spans="2:7" ht="14.25" thickTop="1" thickBot="1" x14ac:dyDescent="0.25">
      <c r="B6" s="49"/>
      <c r="C6" s="42" t="s">
        <v>8</v>
      </c>
      <c r="D6" s="3">
        <v>13567.38</v>
      </c>
      <c r="E6" s="4"/>
      <c r="F6" s="33">
        <f t="shared" si="0"/>
        <v>13567.38</v>
      </c>
      <c r="G6" s="14">
        <f t="shared" si="1"/>
        <v>6.8345856557696719E-3</v>
      </c>
    </row>
    <row r="7" spans="2:7" ht="14.25" thickTop="1" thickBot="1" x14ac:dyDescent="0.25">
      <c r="B7" s="49"/>
      <c r="C7" s="42" t="s">
        <v>9</v>
      </c>
      <c r="D7" s="3">
        <v>54.99</v>
      </c>
      <c r="E7" s="4"/>
      <c r="F7" s="33">
        <f t="shared" si="0"/>
        <v>54.99</v>
      </c>
      <c r="G7" s="14">
        <f t="shared" si="1"/>
        <v>2.7701285377926634E-5</v>
      </c>
    </row>
    <row r="8" spans="2:7" ht="14.25" thickTop="1" thickBot="1" x14ac:dyDescent="0.25">
      <c r="B8" s="49"/>
      <c r="C8" s="42" t="s">
        <v>10</v>
      </c>
      <c r="D8" s="3">
        <v>208.75</v>
      </c>
      <c r="E8" s="4"/>
      <c r="F8" s="33">
        <f t="shared" si="0"/>
        <v>208.75</v>
      </c>
      <c r="G8" s="14">
        <f t="shared" si="1"/>
        <v>1.0515808915515884E-4</v>
      </c>
    </row>
    <row r="9" spans="2:7" ht="14.25" thickTop="1" thickBot="1" x14ac:dyDescent="0.25">
      <c r="B9" s="49"/>
      <c r="C9" s="42" t="s">
        <v>14</v>
      </c>
      <c r="D9" s="3">
        <v>2948.21</v>
      </c>
      <c r="E9" s="4"/>
      <c r="F9" s="33">
        <f t="shared" si="0"/>
        <v>2948.21</v>
      </c>
      <c r="G9" s="14">
        <f t="shared" si="1"/>
        <v>1.4851646947455371E-3</v>
      </c>
    </row>
    <row r="10" spans="2:7" ht="14.25" thickTop="1" thickBot="1" x14ac:dyDescent="0.25">
      <c r="B10" s="49"/>
      <c r="C10" s="42" t="s">
        <v>16</v>
      </c>
      <c r="D10" s="3">
        <v>13891.97</v>
      </c>
      <c r="E10" s="4"/>
      <c r="F10" s="33">
        <f t="shared" si="0"/>
        <v>13891.97</v>
      </c>
      <c r="G10" s="14">
        <f t="shared" si="1"/>
        <v>6.9980982984469073E-3</v>
      </c>
    </row>
    <row r="11" spans="2:7" ht="14.25" thickTop="1" thickBot="1" x14ac:dyDescent="0.25">
      <c r="B11" s="49"/>
      <c r="C11" s="42" t="s">
        <v>19</v>
      </c>
      <c r="D11" s="3">
        <v>7680.8</v>
      </c>
      <c r="E11" s="4">
        <v>1704.64</v>
      </c>
      <c r="F11" s="33">
        <f t="shared" si="0"/>
        <v>9385.44</v>
      </c>
      <c r="G11" s="14">
        <f t="shared" si="1"/>
        <v>4.7279278384689538E-3</v>
      </c>
    </row>
    <row r="12" spans="2:7" ht="14.25" thickTop="1" thickBot="1" x14ac:dyDescent="0.25">
      <c r="B12" s="49"/>
      <c r="C12" s="42" t="s">
        <v>20</v>
      </c>
      <c r="D12" s="3">
        <v>1532.34</v>
      </c>
      <c r="E12" s="4">
        <v>1090.55</v>
      </c>
      <c r="F12" s="33">
        <f t="shared" si="0"/>
        <v>2622.89</v>
      </c>
      <c r="G12" s="14">
        <f t="shared" si="1"/>
        <v>1.3212843136008363E-3</v>
      </c>
    </row>
    <row r="13" spans="2:7" ht="14.25" thickTop="1" thickBot="1" x14ac:dyDescent="0.25">
      <c r="B13" s="49"/>
      <c r="C13" s="42" t="s">
        <v>22</v>
      </c>
      <c r="D13" s="3">
        <v>4505.17</v>
      </c>
      <c r="E13" s="4"/>
      <c r="F13" s="33">
        <f t="shared" si="0"/>
        <v>4505.17</v>
      </c>
      <c r="G13" s="14">
        <f t="shared" si="1"/>
        <v>2.2694853581755542E-3</v>
      </c>
    </row>
    <row r="14" spans="2:7" ht="14.25" thickTop="1" thickBot="1" x14ac:dyDescent="0.25">
      <c r="B14" s="49"/>
      <c r="C14" s="42" t="s">
        <v>23</v>
      </c>
      <c r="D14" s="3">
        <v>262.05</v>
      </c>
      <c r="E14" s="4"/>
      <c r="F14" s="33">
        <f t="shared" si="0"/>
        <v>262.05</v>
      </c>
      <c r="G14" s="14">
        <f t="shared" si="1"/>
        <v>1.3200803479333832E-4</v>
      </c>
    </row>
    <row r="15" spans="2:7" ht="14.25" thickTop="1" thickBot="1" x14ac:dyDescent="0.25">
      <c r="B15" s="49"/>
      <c r="C15" s="42" t="s">
        <v>24</v>
      </c>
      <c r="D15" s="3">
        <v>7553.2</v>
      </c>
      <c r="E15" s="4"/>
      <c r="F15" s="33">
        <f t="shared" si="0"/>
        <v>7553.2</v>
      </c>
      <c r="G15" s="14">
        <f t="shared" si="1"/>
        <v>3.8049345102119559E-3</v>
      </c>
    </row>
    <row r="16" spans="2:7" ht="14.25" thickTop="1" thickBot="1" x14ac:dyDescent="0.25">
      <c r="B16" s="49"/>
      <c r="C16" s="42" t="s">
        <v>25</v>
      </c>
      <c r="D16" s="3">
        <v>779.51</v>
      </c>
      <c r="E16" s="4"/>
      <c r="F16" s="33">
        <f t="shared" si="0"/>
        <v>779.51</v>
      </c>
      <c r="G16" s="14">
        <f t="shared" si="1"/>
        <v>3.9267919558006164E-4</v>
      </c>
    </row>
    <row r="17" spans="2:7" ht="14.25" thickTop="1" thickBot="1" x14ac:dyDescent="0.25">
      <c r="B17" s="49"/>
      <c r="C17" s="42" t="s">
        <v>26</v>
      </c>
      <c r="D17" s="3">
        <v>9629.32</v>
      </c>
      <c r="E17" s="4">
        <v>2548.31</v>
      </c>
      <c r="F17" s="33">
        <f t="shared" si="0"/>
        <v>12177.63</v>
      </c>
      <c r="G17" s="14">
        <f t="shared" si="1"/>
        <v>6.1344972514420929E-3</v>
      </c>
    </row>
    <row r="18" spans="2:7" ht="14.25" thickTop="1" thickBot="1" x14ac:dyDescent="0.25">
      <c r="B18" s="49"/>
      <c r="C18" s="42" t="s">
        <v>28</v>
      </c>
      <c r="D18" s="3">
        <v>6785.71</v>
      </c>
      <c r="E18" s="4">
        <v>229.12</v>
      </c>
      <c r="F18" s="33">
        <f t="shared" si="0"/>
        <v>7014.83</v>
      </c>
      <c r="G18" s="14">
        <f t="shared" si="1"/>
        <v>3.5337299092133311E-3</v>
      </c>
    </row>
    <row r="19" spans="2:7" ht="14.25" thickTop="1" thickBot="1" x14ac:dyDescent="0.25">
      <c r="B19" s="49"/>
      <c r="C19" s="42" t="s">
        <v>29</v>
      </c>
      <c r="D19" s="3">
        <v>2438.54</v>
      </c>
      <c r="E19" s="4"/>
      <c r="F19" s="33">
        <f t="shared" si="0"/>
        <v>2438.54</v>
      </c>
      <c r="G19" s="14">
        <f t="shared" si="1"/>
        <v>1.2284177567828552E-3</v>
      </c>
    </row>
    <row r="20" spans="2:7" ht="14.25" thickTop="1" thickBot="1" x14ac:dyDescent="0.25">
      <c r="B20" s="49"/>
      <c r="C20" s="42" t="s">
        <v>185</v>
      </c>
      <c r="D20" s="3">
        <v>57.38</v>
      </c>
      <c r="E20" s="4"/>
      <c r="F20" s="33">
        <f t="shared" si="0"/>
        <v>57.38</v>
      </c>
      <c r="G20" s="14">
        <f t="shared" si="1"/>
        <v>2.8905251045379711E-5</v>
      </c>
    </row>
    <row r="21" spans="2:7" ht="14.25" thickTop="1" thickBot="1" x14ac:dyDescent="0.25">
      <c r="B21" s="49"/>
      <c r="C21" s="42" t="s">
        <v>31</v>
      </c>
      <c r="D21" s="3">
        <v>16777.8</v>
      </c>
      <c r="E21" s="4">
        <v>149.6</v>
      </c>
      <c r="F21" s="33">
        <f t="shared" si="0"/>
        <v>16927.399999999998</v>
      </c>
      <c r="G21" s="14">
        <f t="shared" si="1"/>
        <v>8.5272001837846008E-3</v>
      </c>
    </row>
    <row r="22" spans="2:7" ht="14.25" thickTop="1" thickBot="1" x14ac:dyDescent="0.25">
      <c r="B22" s="49"/>
      <c r="C22" s="42" t="s">
        <v>33</v>
      </c>
      <c r="D22" s="3">
        <v>4194.3500000000004</v>
      </c>
      <c r="E22" s="4"/>
      <c r="F22" s="33">
        <f t="shared" si="0"/>
        <v>4194.3500000000004</v>
      </c>
      <c r="G22" s="14">
        <f t="shared" si="1"/>
        <v>2.1129093712476195E-3</v>
      </c>
    </row>
    <row r="23" spans="2:7" ht="14.25" thickTop="1" thickBot="1" x14ac:dyDescent="0.25">
      <c r="B23" s="49"/>
      <c r="C23" s="42" t="s">
        <v>34</v>
      </c>
      <c r="D23" s="3">
        <v>1975.42</v>
      </c>
      <c r="E23" s="4">
        <v>3674.14</v>
      </c>
      <c r="F23" s="33">
        <f t="shared" si="0"/>
        <v>5649.5599999999995</v>
      </c>
      <c r="G23" s="14">
        <f t="shared" si="1"/>
        <v>2.8459733373289542E-3</v>
      </c>
    </row>
    <row r="24" spans="2:7" ht="14.25" thickTop="1" thickBot="1" x14ac:dyDescent="0.25">
      <c r="B24" s="49"/>
      <c r="C24" s="42" t="s">
        <v>36</v>
      </c>
      <c r="D24" s="3">
        <v>5053.2299999999996</v>
      </c>
      <c r="E24" s="4"/>
      <c r="F24" s="33">
        <f t="shared" si="0"/>
        <v>5053.2299999999996</v>
      </c>
      <c r="G24" s="14">
        <f t="shared" si="1"/>
        <v>2.5455713095162793E-3</v>
      </c>
    </row>
    <row r="25" spans="2:7" ht="14.25" thickTop="1" thickBot="1" x14ac:dyDescent="0.25">
      <c r="B25" s="49"/>
      <c r="C25" s="42" t="s">
        <v>102</v>
      </c>
      <c r="D25" s="3">
        <v>4956</v>
      </c>
      <c r="E25" s="4"/>
      <c r="F25" s="33">
        <f t="shared" si="0"/>
        <v>4956</v>
      </c>
      <c r="G25" s="14">
        <f t="shared" si="1"/>
        <v>2.4965915681579268E-3</v>
      </c>
    </row>
    <row r="26" spans="2:7" ht="14.25" thickTop="1" thickBot="1" x14ac:dyDescent="0.25">
      <c r="B26" s="49"/>
      <c r="C26" s="42" t="s">
        <v>39</v>
      </c>
      <c r="D26" s="3">
        <v>446.16</v>
      </c>
      <c r="E26" s="4"/>
      <c r="F26" s="33">
        <f t="shared" si="0"/>
        <v>446.16</v>
      </c>
      <c r="G26" s="14">
        <f t="shared" si="1"/>
        <v>2.2475369129324873E-4</v>
      </c>
    </row>
    <row r="27" spans="2:7" ht="14.25" thickTop="1" thickBot="1" x14ac:dyDescent="0.25">
      <c r="B27" s="49"/>
      <c r="C27" s="42" t="s">
        <v>186</v>
      </c>
      <c r="D27" s="3">
        <v>4900.45</v>
      </c>
      <c r="E27" s="4"/>
      <c r="F27" s="33">
        <f t="shared" si="0"/>
        <v>4900.45</v>
      </c>
      <c r="G27" s="14">
        <f t="shared" si="1"/>
        <v>2.4686081820378355E-3</v>
      </c>
    </row>
    <row r="28" spans="2:7" ht="14.25" thickTop="1" thickBot="1" x14ac:dyDescent="0.25">
      <c r="B28" s="49"/>
      <c r="C28" s="42" t="s">
        <v>41</v>
      </c>
      <c r="D28" s="3">
        <v>619.5</v>
      </c>
      <c r="E28" s="4"/>
      <c r="F28" s="33">
        <f t="shared" si="0"/>
        <v>619.5</v>
      </c>
      <c r="G28" s="14">
        <f t="shared" si="1"/>
        <v>3.1207394601974085E-4</v>
      </c>
    </row>
    <row r="29" spans="2:7" ht="14.25" thickTop="1" thickBot="1" x14ac:dyDescent="0.25">
      <c r="B29" s="49"/>
      <c r="C29" s="42" t="s">
        <v>47</v>
      </c>
      <c r="D29" s="3">
        <v>116432.68</v>
      </c>
      <c r="E29" s="4"/>
      <c r="F29" s="11">
        <f t="shared" si="0"/>
        <v>116432.68</v>
      </c>
      <c r="G29" s="14">
        <f t="shared" si="1"/>
        <v>5.8653116857552479E-2</v>
      </c>
    </row>
    <row r="30" spans="2:7" ht="14.25" thickTop="1" thickBot="1" x14ac:dyDescent="0.25">
      <c r="B30" s="49"/>
      <c r="C30" s="42" t="s">
        <v>48</v>
      </c>
      <c r="D30" s="3">
        <v>282812.45</v>
      </c>
      <c r="E30" s="4"/>
      <c r="F30" s="11">
        <f t="shared" si="0"/>
        <v>282812.45</v>
      </c>
      <c r="G30" s="14">
        <f t="shared" si="1"/>
        <v>0.14246714649719236</v>
      </c>
    </row>
    <row r="31" spans="2:7" ht="14.25" thickTop="1" thickBot="1" x14ac:dyDescent="0.25">
      <c r="B31" s="49"/>
      <c r="C31" s="42" t="s">
        <v>49</v>
      </c>
      <c r="D31" s="3">
        <v>332652.53999999998</v>
      </c>
      <c r="E31" s="4"/>
      <c r="F31" s="11">
        <f t="shared" si="0"/>
        <v>332652.53999999998</v>
      </c>
      <c r="G31" s="14">
        <f t="shared" si="1"/>
        <v>0.16757415788747326</v>
      </c>
    </row>
    <row r="32" spans="2:7" ht="14.25" thickTop="1" thickBot="1" x14ac:dyDescent="0.25">
      <c r="B32" s="49"/>
      <c r="C32" s="42" t="s">
        <v>55</v>
      </c>
      <c r="D32" s="3">
        <v>103688.2</v>
      </c>
      <c r="E32" s="4">
        <v>78012.25</v>
      </c>
      <c r="F32" s="11">
        <f t="shared" si="0"/>
        <v>181700.45</v>
      </c>
      <c r="G32" s="14">
        <f t="shared" si="1"/>
        <v>9.1531842494047819E-2</v>
      </c>
    </row>
    <row r="33" spans="2:7" ht="14.25" thickTop="1" thickBot="1" x14ac:dyDescent="0.25">
      <c r="B33" s="49"/>
      <c r="C33" s="42" t="s">
        <v>56</v>
      </c>
      <c r="D33" s="3">
        <v>15116</v>
      </c>
      <c r="E33" s="4">
        <v>810.95</v>
      </c>
      <c r="F33" s="33">
        <f t="shared" si="0"/>
        <v>15926.95</v>
      </c>
      <c r="G33" s="14">
        <f t="shared" si="1"/>
        <v>8.0232221703940461E-3</v>
      </c>
    </row>
    <row r="34" spans="2:7" ht="14.25" thickTop="1" thickBot="1" x14ac:dyDescent="0.25">
      <c r="B34" s="49"/>
      <c r="C34" s="42" t="s">
        <v>190</v>
      </c>
      <c r="D34" s="3">
        <v>4636.51</v>
      </c>
      <c r="E34" s="4"/>
      <c r="F34" s="33">
        <f t="shared" si="0"/>
        <v>4636.51</v>
      </c>
      <c r="G34" s="14">
        <f t="shared" si="1"/>
        <v>2.3356480572396913E-3</v>
      </c>
    </row>
    <row r="35" spans="2:7" ht="14.25" thickTop="1" thickBot="1" x14ac:dyDescent="0.25">
      <c r="B35" s="49"/>
      <c r="C35" s="42" t="s">
        <v>62</v>
      </c>
      <c r="D35" s="3">
        <v>241053.29</v>
      </c>
      <c r="E35" s="4">
        <v>2186.7399999999998</v>
      </c>
      <c r="F35" s="11">
        <f t="shared" si="0"/>
        <v>243240.03</v>
      </c>
      <c r="G35" s="14">
        <f t="shared" si="1"/>
        <v>0.12253248747709466</v>
      </c>
    </row>
    <row r="36" spans="2:7" ht="14.25" thickTop="1" thickBot="1" x14ac:dyDescent="0.25">
      <c r="B36" s="49"/>
      <c r="C36" s="42" t="s">
        <v>63</v>
      </c>
      <c r="D36" s="3">
        <v>28135.89</v>
      </c>
      <c r="E36" s="4">
        <v>678.04</v>
      </c>
      <c r="F36" s="33">
        <f t="shared" si="0"/>
        <v>28813.93</v>
      </c>
      <c r="G36" s="14">
        <f t="shared" si="1"/>
        <v>1.4515055424433562E-2</v>
      </c>
    </row>
    <row r="37" spans="2:7" ht="14.25" thickTop="1" thickBot="1" x14ac:dyDescent="0.25">
      <c r="B37" s="49"/>
      <c r="C37" s="42" t="s">
        <v>64</v>
      </c>
      <c r="D37" s="3">
        <v>1332.57</v>
      </c>
      <c r="E37" s="4">
        <v>1048.06</v>
      </c>
      <c r="F37" s="33">
        <f t="shared" si="0"/>
        <v>2380.63</v>
      </c>
      <c r="G37" s="14">
        <f t="shared" si="1"/>
        <v>1.1992455175350697E-3</v>
      </c>
    </row>
    <row r="38" spans="2:7" ht="14.25" thickTop="1" thickBot="1" x14ac:dyDescent="0.25">
      <c r="B38" s="49"/>
      <c r="C38" s="42" t="s">
        <v>66</v>
      </c>
      <c r="D38" s="3"/>
      <c r="E38" s="4">
        <v>1361.01</v>
      </c>
      <c r="F38" s="33">
        <f t="shared" si="0"/>
        <v>1361.01</v>
      </c>
      <c r="G38" s="14">
        <f t="shared" si="1"/>
        <v>6.8561059123862394E-4</v>
      </c>
    </row>
    <row r="39" spans="2:7" ht="14.25" thickTop="1" thickBot="1" x14ac:dyDescent="0.25">
      <c r="B39" s="49"/>
      <c r="C39" s="42" t="s">
        <v>69</v>
      </c>
      <c r="D39" s="3">
        <v>5720.09</v>
      </c>
      <c r="E39" s="4">
        <v>1676.91</v>
      </c>
      <c r="F39" s="33">
        <f t="shared" si="0"/>
        <v>7397</v>
      </c>
      <c r="G39" s="14">
        <f t="shared" si="1"/>
        <v>3.726248553201006E-3</v>
      </c>
    </row>
    <row r="40" spans="2:7" ht="14.25" thickTop="1" thickBot="1" x14ac:dyDescent="0.25">
      <c r="B40" s="49"/>
      <c r="C40" s="42" t="s">
        <v>70</v>
      </c>
      <c r="D40" s="3">
        <v>1471.13</v>
      </c>
      <c r="E40" s="4"/>
      <c r="F40" s="33">
        <f t="shared" si="0"/>
        <v>1471.13</v>
      </c>
      <c r="G40" s="14">
        <f t="shared" si="1"/>
        <v>7.4108368718001842E-4</v>
      </c>
    </row>
    <row r="41" spans="2:7" ht="14.25" thickTop="1" thickBot="1" x14ac:dyDescent="0.25">
      <c r="B41" s="49"/>
      <c r="C41" s="42" t="s">
        <v>72</v>
      </c>
      <c r="D41" s="3">
        <v>29009.62</v>
      </c>
      <c r="E41" s="4">
        <v>36161.99</v>
      </c>
      <c r="F41" s="33">
        <f t="shared" si="0"/>
        <v>65171.61</v>
      </c>
      <c r="G41" s="14">
        <f t="shared" si="1"/>
        <v>3.2830284909055048E-2</v>
      </c>
    </row>
    <row r="42" spans="2:7" ht="14.25" thickTop="1" thickBot="1" x14ac:dyDescent="0.25">
      <c r="B42" s="49"/>
      <c r="C42" s="42" t="s">
        <v>48</v>
      </c>
      <c r="D42" s="3"/>
      <c r="E42" s="4">
        <v>26819.83</v>
      </c>
      <c r="F42" s="33">
        <f t="shared" si="0"/>
        <v>26819.83</v>
      </c>
      <c r="G42" s="14">
        <f t="shared" si="1"/>
        <v>1.351052490666445E-2</v>
      </c>
    </row>
    <row r="43" spans="2:7" ht="14.25" thickTop="1" thickBot="1" x14ac:dyDescent="0.25">
      <c r="B43" s="49"/>
      <c r="C43" s="42" t="s">
        <v>45</v>
      </c>
      <c r="D43" s="3"/>
      <c r="E43" s="4">
        <v>6231.52</v>
      </c>
      <c r="F43" s="33">
        <f t="shared" si="0"/>
        <v>6231.52</v>
      </c>
      <c r="G43" s="14">
        <f t="shared" si="1"/>
        <v>3.1391364585971518E-3</v>
      </c>
    </row>
    <row r="44" spans="2:7" ht="14.25" thickTop="1" thickBot="1" x14ac:dyDescent="0.25">
      <c r="B44" s="49"/>
      <c r="C44" s="42" t="s">
        <v>73</v>
      </c>
      <c r="D44" s="3"/>
      <c r="E44" s="4">
        <v>2219.25</v>
      </c>
      <c r="F44" s="33">
        <f t="shared" si="0"/>
        <v>2219.25</v>
      </c>
      <c r="G44" s="14">
        <f t="shared" si="1"/>
        <v>1.1179501286590959E-3</v>
      </c>
    </row>
    <row r="45" spans="2:7" ht="14.25" thickTop="1" thickBot="1" x14ac:dyDescent="0.25">
      <c r="B45" s="49"/>
      <c r="C45" s="42" t="s">
        <v>74</v>
      </c>
      <c r="D45" s="3"/>
      <c r="E45" s="4">
        <v>3620.04</v>
      </c>
      <c r="F45" s="33">
        <f t="shared" si="0"/>
        <v>3620.04</v>
      </c>
      <c r="G45" s="14">
        <f t="shared" si="1"/>
        <v>1.823599947617922E-3</v>
      </c>
    </row>
    <row r="46" spans="2:7" ht="14.25" thickTop="1" thickBot="1" x14ac:dyDescent="0.25">
      <c r="B46" s="49"/>
      <c r="C46" s="42" t="s">
        <v>75</v>
      </c>
      <c r="D46" s="3">
        <v>615.28</v>
      </c>
      <c r="E46" s="4"/>
      <c r="F46" s="33">
        <f t="shared" si="0"/>
        <v>615.28</v>
      </c>
      <c r="G46" s="14">
        <f t="shared" si="1"/>
        <v>3.0994811542699944E-4</v>
      </c>
    </row>
    <row r="47" spans="2:7" ht="14.25" thickTop="1" thickBot="1" x14ac:dyDescent="0.25">
      <c r="B47" s="49"/>
      <c r="C47" s="42" t="s">
        <v>81</v>
      </c>
      <c r="D47" s="3"/>
      <c r="E47" s="4">
        <v>722.4</v>
      </c>
      <c r="F47" s="33">
        <f t="shared" si="0"/>
        <v>722.4</v>
      </c>
      <c r="G47" s="14">
        <f t="shared" si="1"/>
        <v>3.6390995739251134E-4</v>
      </c>
    </row>
    <row r="48" spans="2:7" ht="14.25" thickTop="1" thickBot="1" x14ac:dyDescent="0.25">
      <c r="B48" s="49"/>
      <c r="C48" s="42" t="s">
        <v>82</v>
      </c>
      <c r="D48" s="3">
        <v>30592.1</v>
      </c>
      <c r="E48" s="4">
        <v>1984.16</v>
      </c>
      <c r="F48" s="33">
        <f t="shared" si="0"/>
        <v>32576.26</v>
      </c>
      <c r="G48" s="14">
        <f t="shared" si="1"/>
        <v>1.6410334148127592E-2</v>
      </c>
    </row>
    <row r="49" spans="2:7" ht="14.25" thickTop="1" thickBot="1" x14ac:dyDescent="0.25">
      <c r="B49" s="49"/>
      <c r="C49" s="42" t="s">
        <v>83</v>
      </c>
      <c r="D49" s="3">
        <v>2708.93</v>
      </c>
      <c r="E49" s="4"/>
      <c r="F49" s="33">
        <f t="shared" si="0"/>
        <v>2708.93</v>
      </c>
      <c r="G49" s="14">
        <f t="shared" si="1"/>
        <v>1.364627077629147E-3</v>
      </c>
    </row>
    <row r="50" spans="2:7" ht="14.25" thickTop="1" thickBot="1" x14ac:dyDescent="0.25">
      <c r="B50" s="49"/>
      <c r="C50" s="42" t="s">
        <v>84</v>
      </c>
      <c r="D50" s="3">
        <v>28522.34</v>
      </c>
      <c r="E50" s="4"/>
      <c r="F50" s="33">
        <f t="shared" si="0"/>
        <v>28522.34</v>
      </c>
      <c r="G50" s="14">
        <f t="shared" si="1"/>
        <v>1.4368166575491033E-2</v>
      </c>
    </row>
    <row r="51" spans="2:7" ht="14.25" thickTop="1" thickBot="1" x14ac:dyDescent="0.25">
      <c r="B51" s="49"/>
      <c r="C51" s="42" t="s">
        <v>85</v>
      </c>
      <c r="D51" s="3">
        <v>2904.12</v>
      </c>
      <c r="E51" s="4"/>
      <c r="F51" s="33">
        <f t="shared" si="0"/>
        <v>2904.12</v>
      </c>
      <c r="G51" s="14">
        <f t="shared" si="1"/>
        <v>1.4629542988133168E-3</v>
      </c>
    </row>
    <row r="52" spans="2:7" ht="14.25" thickTop="1" thickBot="1" x14ac:dyDescent="0.25">
      <c r="B52" s="49"/>
      <c r="C52" s="42" t="s">
        <v>93</v>
      </c>
      <c r="D52" s="3">
        <v>199.28</v>
      </c>
      <c r="E52" s="4"/>
      <c r="F52" s="33">
        <f t="shared" si="0"/>
        <v>199.28</v>
      </c>
      <c r="G52" s="14">
        <f t="shared" si="1"/>
        <v>1.0038756410462301E-4</v>
      </c>
    </row>
    <row r="53" spans="2:7" ht="14.25" thickTop="1" thickBot="1" x14ac:dyDescent="0.25">
      <c r="B53" s="49"/>
      <c r="C53" s="42" t="s">
        <v>97</v>
      </c>
      <c r="D53" s="3">
        <v>622.20000000000005</v>
      </c>
      <c r="E53" s="4"/>
      <c r="F53" s="33">
        <f t="shared" si="0"/>
        <v>622.20000000000005</v>
      </c>
      <c r="G53" s="14">
        <f t="shared" si="1"/>
        <v>3.1343407459803513E-4</v>
      </c>
    </row>
    <row r="54" spans="2:7" ht="14.25" thickTop="1" thickBot="1" x14ac:dyDescent="0.25">
      <c r="B54" s="49"/>
      <c r="C54" s="42" t="s">
        <v>75</v>
      </c>
      <c r="D54" s="3">
        <v>19505.14</v>
      </c>
      <c r="E54" s="4">
        <v>1153.18</v>
      </c>
      <c r="F54" s="33">
        <f t="shared" si="0"/>
        <v>20658.32</v>
      </c>
      <c r="G54" s="14">
        <f t="shared" si="1"/>
        <v>1.0406656078351144E-2</v>
      </c>
    </row>
    <row r="55" spans="2:7" ht="14.25" thickTop="1" thickBot="1" x14ac:dyDescent="0.25">
      <c r="B55" s="49"/>
      <c r="C55" s="42" t="s">
        <v>89</v>
      </c>
      <c r="D55" s="3">
        <v>622.52</v>
      </c>
      <c r="E55" s="4"/>
      <c r="F55" s="33">
        <f t="shared" si="0"/>
        <v>622.52</v>
      </c>
      <c r="G55" s="14">
        <f t="shared" si="1"/>
        <v>3.1359527502212927E-4</v>
      </c>
    </row>
    <row r="56" spans="2:7" ht="14.25" thickTop="1" thickBot="1" x14ac:dyDescent="0.25">
      <c r="B56" s="49" t="s">
        <v>101</v>
      </c>
      <c r="C56" s="42" t="s">
        <v>5</v>
      </c>
      <c r="D56" s="3">
        <v>489.36</v>
      </c>
      <c r="E56" s="4"/>
      <c r="F56" s="33">
        <f t="shared" si="0"/>
        <v>489.36</v>
      </c>
      <c r="G56" s="14">
        <f t="shared" si="1"/>
        <v>2.4651574854595704E-4</v>
      </c>
    </row>
    <row r="57" spans="2:7" ht="14.25" thickTop="1" thickBot="1" x14ac:dyDescent="0.25">
      <c r="B57" s="49"/>
      <c r="C57" s="42" t="s">
        <v>6</v>
      </c>
      <c r="D57" s="3">
        <v>124590</v>
      </c>
      <c r="E57" s="4"/>
      <c r="F57" s="11">
        <f t="shared" si="0"/>
        <v>124590</v>
      </c>
      <c r="G57" s="14">
        <f t="shared" si="1"/>
        <v>6.2762377618401158E-2</v>
      </c>
    </row>
    <row r="58" spans="2:7" ht="14.25" thickTop="1" thickBot="1" x14ac:dyDescent="0.25">
      <c r="B58" s="49"/>
      <c r="C58" s="42" t="s">
        <v>186</v>
      </c>
      <c r="D58" s="3">
        <v>2497.44</v>
      </c>
      <c r="E58" s="4"/>
      <c r="F58" s="33">
        <f t="shared" si="0"/>
        <v>2497.44</v>
      </c>
      <c r="G58" s="14">
        <f t="shared" si="1"/>
        <v>1.2580887098426821E-3</v>
      </c>
    </row>
    <row r="59" spans="2:7" ht="14.25" thickTop="1" thickBot="1" x14ac:dyDescent="0.25">
      <c r="B59" s="49"/>
      <c r="C59" s="42" t="s">
        <v>61</v>
      </c>
      <c r="D59" s="3">
        <v>236908.68</v>
      </c>
      <c r="E59" s="4">
        <v>33400.5</v>
      </c>
      <c r="F59" s="11">
        <f t="shared" si="0"/>
        <v>270309.18</v>
      </c>
      <c r="G59" s="14">
        <f t="shared" si="1"/>
        <v>0.13616860766418146</v>
      </c>
    </row>
    <row r="60" spans="2:7" ht="13.5" thickTop="1" x14ac:dyDescent="0.2">
      <c r="B60" s="55"/>
      <c r="C60" s="15"/>
      <c r="D60" s="5">
        <f>SUM(D4:D59)</f>
        <v>1777623.2500000002</v>
      </c>
      <c r="E60" s="5">
        <f t="shared" ref="E60:G60" si="2">SUM(E4:E59)</f>
        <v>207483.19</v>
      </c>
      <c r="F60" s="5">
        <f t="shared" si="2"/>
        <v>1985106.4400000002</v>
      </c>
      <c r="G60" s="56">
        <f t="shared" si="2"/>
        <v>1</v>
      </c>
    </row>
  </sheetData>
  <mergeCells count="3">
    <mergeCell ref="B1:G1"/>
    <mergeCell ref="B4:B55"/>
    <mergeCell ref="B56:B59"/>
  </mergeCells>
  <conditionalFormatting sqref="G4:G59">
    <cfRule type="cellIs" dxfId="1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4º Trimestre'!A1" display="Relatório de Despesas Liquidadas - 4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8"/>
  <sheetViews>
    <sheetView showGridLines="0" zoomScale="80" zoomScaleNormal="80" workbookViewId="0">
      <selection activeCell="B1" sqref="B1:H1"/>
    </sheetView>
  </sheetViews>
  <sheetFormatPr defaultRowHeight="12.75" x14ac:dyDescent="0.2"/>
  <cols>
    <col min="2" max="2" width="54.28515625" style="36" customWidth="1"/>
    <col min="3" max="3" width="66.85546875" style="8" customWidth="1"/>
    <col min="4" max="5" width="14.28515625" hidden="1" customWidth="1"/>
    <col min="6" max="7" width="14.28515625" customWidth="1"/>
  </cols>
  <sheetData>
    <row r="1" spans="2:7" ht="58.5" customHeight="1" x14ac:dyDescent="0.2">
      <c r="B1" s="50" t="s">
        <v>239</v>
      </c>
      <c r="C1" s="50"/>
      <c r="D1" s="50"/>
      <c r="E1" s="50"/>
      <c r="F1" s="50"/>
      <c r="G1" s="50"/>
    </row>
    <row r="3" spans="2:7" ht="14.25" customHeight="1" thickBot="1" x14ac:dyDescent="0.25">
      <c r="B3" s="35" t="s">
        <v>110</v>
      </c>
      <c r="C3" s="16" t="s">
        <v>107</v>
      </c>
      <c r="D3" s="27" t="s">
        <v>215</v>
      </c>
      <c r="E3" s="17" t="s">
        <v>1</v>
      </c>
      <c r="F3" s="17" t="s">
        <v>108</v>
      </c>
      <c r="G3" s="17" t="s">
        <v>111</v>
      </c>
    </row>
    <row r="4" spans="2:7" ht="14.25" thickTop="1" thickBot="1" x14ac:dyDescent="0.25">
      <c r="B4" s="49" t="s">
        <v>231</v>
      </c>
      <c r="C4" s="42" t="s">
        <v>5</v>
      </c>
      <c r="D4" s="3">
        <v>16312.21</v>
      </c>
      <c r="E4" s="4"/>
      <c r="F4" s="33">
        <f>SUM(D4,E4)</f>
        <v>16312.21</v>
      </c>
      <c r="G4" s="14">
        <f>F4/$F$58</f>
        <v>4.6315125533669035E-3</v>
      </c>
    </row>
    <row r="5" spans="2:7" ht="14.25" thickTop="1" thickBot="1" x14ac:dyDescent="0.25">
      <c r="B5" s="49"/>
      <c r="C5" s="42" t="s">
        <v>6</v>
      </c>
      <c r="D5" s="3">
        <v>44433.31</v>
      </c>
      <c r="E5" s="4"/>
      <c r="F5" s="33">
        <f t="shared" ref="F5:F57" si="0">SUM(D5,E5)</f>
        <v>44433.31</v>
      </c>
      <c r="G5" s="14">
        <f t="shared" ref="G5:G57" si="1">F5/$F$58</f>
        <v>1.261591366544712E-2</v>
      </c>
    </row>
    <row r="6" spans="2:7" ht="14.25" thickTop="1" thickBot="1" x14ac:dyDescent="0.25">
      <c r="B6" s="49"/>
      <c r="C6" s="42" t="s">
        <v>11</v>
      </c>
      <c r="D6" s="3"/>
      <c r="E6" s="4">
        <v>21936.45</v>
      </c>
      <c r="F6" s="33">
        <f t="shared" si="0"/>
        <v>21936.45</v>
      </c>
      <c r="G6" s="14">
        <f t="shared" si="1"/>
        <v>6.2283984543667244E-3</v>
      </c>
    </row>
    <row r="7" spans="2:7" ht="14.25" thickTop="1" thickBot="1" x14ac:dyDescent="0.25">
      <c r="B7" s="49"/>
      <c r="C7" s="42" t="s">
        <v>14</v>
      </c>
      <c r="D7" s="3">
        <v>283.95999999999998</v>
      </c>
      <c r="E7" s="4"/>
      <c r="F7" s="33">
        <f t="shared" si="0"/>
        <v>283.95999999999998</v>
      </c>
      <c r="G7" s="14">
        <f t="shared" si="1"/>
        <v>8.0624532460902971E-5</v>
      </c>
    </row>
    <row r="8" spans="2:7" ht="14.25" thickTop="1" thickBot="1" x14ac:dyDescent="0.25">
      <c r="B8" s="49"/>
      <c r="C8" s="42" t="s">
        <v>16</v>
      </c>
      <c r="D8" s="3">
        <v>1189.4000000000001</v>
      </c>
      <c r="E8" s="4"/>
      <c r="F8" s="33">
        <f t="shared" si="0"/>
        <v>1189.4000000000001</v>
      </c>
      <c r="G8" s="14">
        <f t="shared" si="1"/>
        <v>3.3770537719748559E-4</v>
      </c>
    </row>
    <row r="9" spans="2:7" ht="14.25" thickTop="1" thickBot="1" x14ac:dyDescent="0.25">
      <c r="B9" s="49"/>
      <c r="C9" s="42" t="s">
        <v>17</v>
      </c>
      <c r="D9" s="3">
        <v>308.60000000000002</v>
      </c>
      <c r="E9" s="4"/>
      <c r="F9" s="33">
        <f t="shared" si="0"/>
        <v>308.60000000000002</v>
      </c>
      <c r="G9" s="14">
        <f t="shared" si="1"/>
        <v>8.7620547673738057E-5</v>
      </c>
    </row>
    <row r="10" spans="2:7" ht="14.25" thickTop="1" thickBot="1" x14ac:dyDescent="0.25">
      <c r="B10" s="49"/>
      <c r="C10" s="42" t="s">
        <v>18</v>
      </c>
      <c r="D10" s="3">
        <v>667.8</v>
      </c>
      <c r="E10" s="4">
        <v>6701.85</v>
      </c>
      <c r="F10" s="33">
        <f t="shared" si="0"/>
        <v>7369.6500000000005</v>
      </c>
      <c r="G10" s="14">
        <f t="shared" si="1"/>
        <v>2.0924587464801157E-3</v>
      </c>
    </row>
    <row r="11" spans="2:7" ht="14.25" thickTop="1" thickBot="1" x14ac:dyDescent="0.25">
      <c r="B11" s="49"/>
      <c r="C11" s="42" t="s">
        <v>19</v>
      </c>
      <c r="D11" s="3">
        <v>7020.29</v>
      </c>
      <c r="E11" s="4">
        <v>2777.05</v>
      </c>
      <c r="F11" s="33">
        <f t="shared" si="0"/>
        <v>9797.34</v>
      </c>
      <c r="G11" s="14">
        <f t="shared" si="1"/>
        <v>2.7817507989171121E-3</v>
      </c>
    </row>
    <row r="12" spans="2:7" ht="14.25" thickTop="1" thickBot="1" x14ac:dyDescent="0.25">
      <c r="B12" s="49"/>
      <c r="C12" s="42" t="s">
        <v>20</v>
      </c>
      <c r="D12" s="3">
        <v>10307.049999999999</v>
      </c>
      <c r="E12" s="4"/>
      <c r="F12" s="33">
        <f t="shared" si="0"/>
        <v>10307.049999999999</v>
      </c>
      <c r="G12" s="14">
        <f t="shared" si="1"/>
        <v>2.9264723457569724E-3</v>
      </c>
    </row>
    <row r="13" spans="2:7" ht="14.25" thickTop="1" thickBot="1" x14ac:dyDescent="0.25">
      <c r="B13" s="49"/>
      <c r="C13" s="42" t="s">
        <v>21</v>
      </c>
      <c r="D13" s="3">
        <v>4408.05</v>
      </c>
      <c r="E13" s="4"/>
      <c r="F13" s="33">
        <f t="shared" si="0"/>
        <v>4408.05</v>
      </c>
      <c r="G13" s="14">
        <f t="shared" si="1"/>
        <v>1.2515740608335095E-3</v>
      </c>
    </row>
    <row r="14" spans="2:7" ht="14.25" thickTop="1" thickBot="1" x14ac:dyDescent="0.25">
      <c r="B14" s="49"/>
      <c r="C14" s="42" t="s">
        <v>22</v>
      </c>
      <c r="D14" s="3">
        <v>1391.97</v>
      </c>
      <c r="E14" s="4"/>
      <c r="F14" s="33">
        <f t="shared" si="0"/>
        <v>1391.97</v>
      </c>
      <c r="G14" s="14">
        <f t="shared" si="1"/>
        <v>3.9522091297930381E-4</v>
      </c>
    </row>
    <row r="15" spans="2:7" ht="14.25" thickTop="1" thickBot="1" x14ac:dyDescent="0.25">
      <c r="B15" s="49"/>
      <c r="C15" s="42" t="s">
        <v>24</v>
      </c>
      <c r="D15" s="3">
        <v>1973.68</v>
      </c>
      <c r="E15" s="4">
        <v>2964.1</v>
      </c>
      <c r="F15" s="33">
        <f t="shared" si="0"/>
        <v>4937.78</v>
      </c>
      <c r="G15" s="14">
        <f t="shared" si="1"/>
        <v>1.4019798700337985E-3</v>
      </c>
    </row>
    <row r="16" spans="2:7" ht="14.25" thickTop="1" thickBot="1" x14ac:dyDescent="0.25">
      <c r="B16" s="49"/>
      <c r="C16" s="42" t="s">
        <v>26</v>
      </c>
      <c r="D16" s="3">
        <v>3107.9</v>
      </c>
      <c r="E16" s="4">
        <v>8461.66</v>
      </c>
      <c r="F16" s="33">
        <f t="shared" si="0"/>
        <v>11569.56</v>
      </c>
      <c r="G16" s="14">
        <f t="shared" si="1"/>
        <v>3.2849357859500087E-3</v>
      </c>
    </row>
    <row r="17" spans="2:7" ht="14.25" thickTop="1" thickBot="1" x14ac:dyDescent="0.25">
      <c r="B17" s="49"/>
      <c r="C17" s="42" t="s">
        <v>27</v>
      </c>
      <c r="D17" s="3">
        <v>2368.87</v>
      </c>
      <c r="E17" s="4"/>
      <c r="F17" s="33">
        <f t="shared" si="0"/>
        <v>2368.87</v>
      </c>
      <c r="G17" s="14">
        <f t="shared" si="1"/>
        <v>6.7259133754986344E-4</v>
      </c>
    </row>
    <row r="18" spans="2:7" ht="14.25" thickTop="1" thickBot="1" x14ac:dyDescent="0.25">
      <c r="B18" s="49"/>
      <c r="C18" s="42" t="s">
        <v>28</v>
      </c>
      <c r="D18" s="3">
        <v>616.79999999999995</v>
      </c>
      <c r="E18" s="4">
        <v>1772</v>
      </c>
      <c r="F18" s="33">
        <f t="shared" si="0"/>
        <v>2388.8000000000002</v>
      </c>
      <c r="G18" s="14">
        <f t="shared" si="1"/>
        <v>6.78250046283297E-4</v>
      </c>
    </row>
    <row r="19" spans="2:7" ht="14.25" thickTop="1" thickBot="1" x14ac:dyDescent="0.25">
      <c r="B19" s="49"/>
      <c r="C19" s="42" t="s">
        <v>29</v>
      </c>
      <c r="D19" s="3">
        <v>400</v>
      </c>
      <c r="E19" s="4"/>
      <c r="F19" s="33">
        <f t="shared" si="0"/>
        <v>400</v>
      </c>
      <c r="G19" s="14">
        <f t="shared" si="1"/>
        <v>1.1357167553303701E-4</v>
      </c>
    </row>
    <row r="20" spans="2:7" ht="14.25" thickTop="1" thickBot="1" x14ac:dyDescent="0.25">
      <c r="B20" s="49"/>
      <c r="C20" s="42" t="s">
        <v>30</v>
      </c>
      <c r="D20" s="3">
        <v>994.28</v>
      </c>
      <c r="E20" s="4">
        <v>438</v>
      </c>
      <c r="F20" s="33">
        <f t="shared" si="0"/>
        <v>1432.28</v>
      </c>
      <c r="G20" s="14">
        <f t="shared" si="1"/>
        <v>4.0666609858114561E-4</v>
      </c>
    </row>
    <row r="21" spans="2:7" ht="14.25" thickTop="1" thickBot="1" x14ac:dyDescent="0.25">
      <c r="B21" s="49"/>
      <c r="C21" s="42" t="s">
        <v>31</v>
      </c>
      <c r="D21" s="3">
        <v>31110.47</v>
      </c>
      <c r="E21" s="4"/>
      <c r="F21" s="33">
        <f t="shared" si="0"/>
        <v>31110.47</v>
      </c>
      <c r="G21" s="14">
        <f t="shared" si="1"/>
        <v>8.8331705113007045E-3</v>
      </c>
    </row>
    <row r="22" spans="2:7" ht="14.25" thickTop="1" thickBot="1" x14ac:dyDescent="0.25">
      <c r="B22" s="49"/>
      <c r="C22" s="42" t="s">
        <v>33</v>
      </c>
      <c r="D22" s="3">
        <v>4316.38</v>
      </c>
      <c r="E22" s="4"/>
      <c r="F22" s="33">
        <f t="shared" si="0"/>
        <v>4316.38</v>
      </c>
      <c r="G22" s="14">
        <f t="shared" si="1"/>
        <v>1.2255462720932257E-3</v>
      </c>
    </row>
    <row r="23" spans="2:7" ht="14.25" thickTop="1" thickBot="1" x14ac:dyDescent="0.25">
      <c r="B23" s="49"/>
      <c r="C23" s="42" t="s">
        <v>34</v>
      </c>
      <c r="D23" s="3">
        <v>1712.44</v>
      </c>
      <c r="E23" s="4"/>
      <c r="F23" s="33">
        <f t="shared" si="0"/>
        <v>1712.44</v>
      </c>
      <c r="G23" s="14">
        <f t="shared" si="1"/>
        <v>4.8621170012448477E-4</v>
      </c>
    </row>
    <row r="24" spans="2:7" ht="14.25" thickTop="1" thickBot="1" x14ac:dyDescent="0.25">
      <c r="B24" s="49"/>
      <c r="C24" s="42" t="s">
        <v>36</v>
      </c>
      <c r="D24" s="3">
        <v>1819.15</v>
      </c>
      <c r="E24" s="4"/>
      <c r="F24" s="33">
        <f t="shared" si="0"/>
        <v>1819.15</v>
      </c>
      <c r="G24" s="14">
        <f t="shared" si="1"/>
        <v>5.1650978386481069E-4</v>
      </c>
    </row>
    <row r="25" spans="2:7" ht="14.25" thickTop="1" thickBot="1" x14ac:dyDescent="0.25">
      <c r="B25" s="49"/>
      <c r="C25" s="42" t="s">
        <v>37</v>
      </c>
      <c r="D25" s="3">
        <v>319</v>
      </c>
      <c r="E25" s="4">
        <v>879.5</v>
      </c>
      <c r="F25" s="33">
        <f t="shared" si="0"/>
        <v>1198.5</v>
      </c>
      <c r="G25" s="14">
        <f t="shared" si="1"/>
        <v>3.4028913281586212E-4</v>
      </c>
    </row>
    <row r="26" spans="2:7" ht="14.25" thickTop="1" thickBot="1" x14ac:dyDescent="0.25">
      <c r="B26" s="49"/>
      <c r="C26" s="42" t="s">
        <v>39</v>
      </c>
      <c r="D26" s="3">
        <v>2320.87</v>
      </c>
      <c r="E26" s="4"/>
      <c r="F26" s="33">
        <f t="shared" si="0"/>
        <v>2320.87</v>
      </c>
      <c r="G26" s="14">
        <f t="shared" si="1"/>
        <v>6.5896273648589898E-4</v>
      </c>
    </row>
    <row r="27" spans="2:7" ht="14.25" thickTop="1" thickBot="1" x14ac:dyDescent="0.25">
      <c r="B27" s="49"/>
      <c r="C27" s="42" t="s">
        <v>40</v>
      </c>
      <c r="D27" s="3">
        <v>24798.04</v>
      </c>
      <c r="E27" s="4"/>
      <c r="F27" s="33">
        <f t="shared" si="0"/>
        <v>24798.04</v>
      </c>
      <c r="G27" s="14">
        <f t="shared" si="1"/>
        <v>7.0408873818381826E-3</v>
      </c>
    </row>
    <row r="28" spans="2:7" ht="14.25" thickTop="1" thickBot="1" x14ac:dyDescent="0.25">
      <c r="B28" s="49"/>
      <c r="C28" s="42" t="s">
        <v>41</v>
      </c>
      <c r="D28" s="3">
        <v>3225</v>
      </c>
      <c r="E28" s="4"/>
      <c r="F28" s="33">
        <f t="shared" si="0"/>
        <v>3225</v>
      </c>
      <c r="G28" s="14">
        <f t="shared" si="1"/>
        <v>9.1567163398511089E-4</v>
      </c>
    </row>
    <row r="29" spans="2:7" ht="14.25" thickTop="1" thickBot="1" x14ac:dyDescent="0.25">
      <c r="B29" s="49"/>
      <c r="C29" s="42" t="s">
        <v>233</v>
      </c>
      <c r="D29" s="3">
        <v>9495.92</v>
      </c>
      <c r="E29" s="4"/>
      <c r="F29" s="33">
        <f t="shared" si="0"/>
        <v>9495.92</v>
      </c>
      <c r="G29" s="14">
        <f t="shared" si="1"/>
        <v>2.6961688628191921E-3</v>
      </c>
    </row>
    <row r="30" spans="2:7" ht="14.25" thickTop="1" thickBot="1" x14ac:dyDescent="0.25">
      <c r="B30" s="49"/>
      <c r="C30" s="42" t="s">
        <v>47</v>
      </c>
      <c r="D30" s="3">
        <v>175401.72</v>
      </c>
      <c r="E30" s="4">
        <v>38539.29</v>
      </c>
      <c r="F30" s="11">
        <f t="shared" si="0"/>
        <v>213941.01</v>
      </c>
      <c r="G30" s="14">
        <f t="shared" si="1"/>
        <v>6.0744097427325568E-2</v>
      </c>
    </row>
    <row r="31" spans="2:7" ht="14.25" thickTop="1" thickBot="1" x14ac:dyDescent="0.25">
      <c r="B31" s="49"/>
      <c r="C31" s="42" t="s">
        <v>49</v>
      </c>
      <c r="D31" s="3">
        <v>222533.32</v>
      </c>
      <c r="E31" s="4"/>
      <c r="F31" s="11">
        <f t="shared" si="0"/>
        <v>222533.32</v>
      </c>
      <c r="G31" s="14">
        <f t="shared" si="1"/>
        <v>6.318370503582374E-2</v>
      </c>
    </row>
    <row r="32" spans="2:7" ht="14.25" thickTop="1" thickBot="1" x14ac:dyDescent="0.25">
      <c r="B32" s="49"/>
      <c r="C32" s="42" t="s">
        <v>187</v>
      </c>
      <c r="D32" s="3"/>
      <c r="E32" s="4">
        <v>10563.5</v>
      </c>
      <c r="F32" s="33">
        <f t="shared" si="0"/>
        <v>10563.5</v>
      </c>
      <c r="G32" s="14">
        <f t="shared" si="1"/>
        <v>2.9992859862330908E-3</v>
      </c>
    </row>
    <row r="33" spans="2:7" ht="14.25" thickTop="1" thickBot="1" x14ac:dyDescent="0.25">
      <c r="B33" s="49"/>
      <c r="C33" s="42" t="s">
        <v>53</v>
      </c>
      <c r="D33" s="3"/>
      <c r="E33" s="4">
        <v>900</v>
      </c>
      <c r="F33" s="33">
        <f t="shared" si="0"/>
        <v>900</v>
      </c>
      <c r="G33" s="14">
        <f t="shared" si="1"/>
        <v>2.5553626994933329E-4</v>
      </c>
    </row>
    <row r="34" spans="2:7" ht="14.25" thickTop="1" thickBot="1" x14ac:dyDescent="0.25">
      <c r="B34" s="49"/>
      <c r="C34" s="42" t="s">
        <v>54</v>
      </c>
      <c r="D34" s="3"/>
      <c r="E34" s="4">
        <v>3069.25</v>
      </c>
      <c r="F34" s="33">
        <f t="shared" si="0"/>
        <v>3069.25</v>
      </c>
      <c r="G34" s="14">
        <f t="shared" si="1"/>
        <v>8.714496628244346E-4</v>
      </c>
    </row>
    <row r="35" spans="2:7" ht="14.25" thickTop="1" thickBot="1" x14ac:dyDescent="0.25">
      <c r="B35" s="49"/>
      <c r="C35" s="42" t="s">
        <v>55</v>
      </c>
      <c r="D35" s="3">
        <v>159029.64000000001</v>
      </c>
      <c r="E35" s="4">
        <v>244722.61</v>
      </c>
      <c r="F35" s="11">
        <f t="shared" si="0"/>
        <v>403752.25</v>
      </c>
      <c r="G35" s="14">
        <f t="shared" si="1"/>
        <v>0.11463704883183411</v>
      </c>
    </row>
    <row r="36" spans="2:7" ht="14.25" thickTop="1" thickBot="1" x14ac:dyDescent="0.25">
      <c r="B36" s="49"/>
      <c r="C36" s="42" t="s">
        <v>58</v>
      </c>
      <c r="D36" s="3">
        <v>7312.01</v>
      </c>
      <c r="E36" s="4"/>
      <c r="F36" s="33">
        <f t="shared" si="0"/>
        <v>7312.01</v>
      </c>
      <c r="G36" s="14">
        <f t="shared" si="1"/>
        <v>2.0760930680358046E-3</v>
      </c>
    </row>
    <row r="37" spans="2:7" ht="14.25" thickTop="1" thickBot="1" x14ac:dyDescent="0.25">
      <c r="B37" s="49"/>
      <c r="C37" s="42" t="s">
        <v>59</v>
      </c>
      <c r="D37" s="3"/>
      <c r="E37" s="4">
        <v>6244</v>
      </c>
      <c r="F37" s="33">
        <f t="shared" si="0"/>
        <v>6244</v>
      </c>
      <c r="G37" s="14">
        <f t="shared" si="1"/>
        <v>1.7728538550707076E-3</v>
      </c>
    </row>
    <row r="38" spans="2:7" ht="14.25" thickTop="1" thickBot="1" x14ac:dyDescent="0.25">
      <c r="B38" s="49"/>
      <c r="C38" s="42" t="s">
        <v>62</v>
      </c>
      <c r="D38" s="3">
        <v>47931.83</v>
      </c>
      <c r="E38" s="4"/>
      <c r="F38" s="33">
        <f t="shared" si="0"/>
        <v>47931.83</v>
      </c>
      <c r="G38" s="14">
        <f t="shared" si="1"/>
        <v>1.3609245611161723E-2</v>
      </c>
    </row>
    <row r="39" spans="2:7" ht="14.25" thickTop="1" thickBot="1" x14ac:dyDescent="0.25">
      <c r="B39" s="49"/>
      <c r="C39" s="42" t="s">
        <v>64</v>
      </c>
      <c r="D39" s="3">
        <v>499.6</v>
      </c>
      <c r="E39" s="4">
        <v>211.82</v>
      </c>
      <c r="F39" s="33">
        <f t="shared" si="0"/>
        <v>711.42000000000007</v>
      </c>
      <c r="G39" s="14">
        <f t="shared" si="1"/>
        <v>2.0199290351928298E-4</v>
      </c>
    </row>
    <row r="40" spans="2:7" ht="14.25" thickTop="1" thickBot="1" x14ac:dyDescent="0.25">
      <c r="B40" s="49"/>
      <c r="C40" s="42" t="s">
        <v>66</v>
      </c>
      <c r="D40" s="3">
        <v>20884.73</v>
      </c>
      <c r="E40" s="4">
        <v>4968.18</v>
      </c>
      <c r="F40" s="33">
        <f t="shared" si="0"/>
        <v>25852.91</v>
      </c>
      <c r="G40" s="14">
        <f t="shared" si="1"/>
        <v>7.3403957652620191E-3</v>
      </c>
    </row>
    <row r="41" spans="2:7" ht="14.25" thickTop="1" thickBot="1" x14ac:dyDescent="0.25">
      <c r="B41" s="49"/>
      <c r="C41" s="42" t="s">
        <v>69</v>
      </c>
      <c r="D41" s="3">
        <v>1136</v>
      </c>
      <c r="E41" s="4">
        <v>10258.73</v>
      </c>
      <c r="F41" s="33">
        <f t="shared" si="0"/>
        <v>11394.73</v>
      </c>
      <c r="G41" s="14">
        <f t="shared" si="1"/>
        <v>3.2352964458664066E-3</v>
      </c>
    </row>
    <row r="42" spans="2:7" ht="14.25" thickTop="1" thickBot="1" x14ac:dyDescent="0.25">
      <c r="B42" s="49"/>
      <c r="C42" s="42" t="s">
        <v>70</v>
      </c>
      <c r="D42" s="3">
        <v>4111.3100000000004</v>
      </c>
      <c r="E42" s="4"/>
      <c r="F42" s="33">
        <f t="shared" si="0"/>
        <v>4111.3100000000004</v>
      </c>
      <c r="G42" s="14">
        <f t="shared" si="1"/>
        <v>1.1673209133393259E-3</v>
      </c>
    </row>
    <row r="43" spans="2:7" ht="14.25" thickTop="1" thickBot="1" x14ac:dyDescent="0.25">
      <c r="B43" s="49"/>
      <c r="C43" s="42" t="s">
        <v>72</v>
      </c>
      <c r="D43" s="3">
        <v>79964.22</v>
      </c>
      <c r="E43" s="4">
        <v>60492.56</v>
      </c>
      <c r="F43" s="33">
        <f t="shared" si="0"/>
        <v>140456.78</v>
      </c>
      <c r="G43" s="14">
        <f t="shared" si="1"/>
        <v>3.9879779611437904E-2</v>
      </c>
    </row>
    <row r="44" spans="2:7" ht="14.25" thickTop="1" thickBot="1" x14ac:dyDescent="0.25">
      <c r="B44" s="49"/>
      <c r="C44" s="42" t="s">
        <v>48</v>
      </c>
      <c r="D44" s="3">
        <v>375895.03</v>
      </c>
      <c r="E44" s="4">
        <v>71337.740000000005</v>
      </c>
      <c r="F44" s="11">
        <f t="shared" si="0"/>
        <v>447232.77</v>
      </c>
      <c r="G44" s="14">
        <f t="shared" si="1"/>
        <v>0.12698243760545341</v>
      </c>
    </row>
    <row r="45" spans="2:7" ht="14.25" thickTop="1" thickBot="1" x14ac:dyDescent="0.25">
      <c r="B45" s="49"/>
      <c r="C45" s="42" t="s">
        <v>45</v>
      </c>
      <c r="D45" s="3">
        <v>234994.37</v>
      </c>
      <c r="E45" s="4">
        <v>58609.58</v>
      </c>
      <c r="F45" s="11">
        <f t="shared" si="0"/>
        <v>293603.95</v>
      </c>
      <c r="G45" s="14">
        <f t="shared" si="1"/>
        <v>8.3362731361545053E-2</v>
      </c>
    </row>
    <row r="46" spans="2:7" ht="14.25" thickTop="1" thickBot="1" x14ac:dyDescent="0.25">
      <c r="B46" s="49"/>
      <c r="C46" s="42" t="s">
        <v>82</v>
      </c>
      <c r="D46" s="3">
        <v>21606</v>
      </c>
      <c r="E46" s="4">
        <v>10555.25</v>
      </c>
      <c r="F46" s="33">
        <f t="shared" si="0"/>
        <v>32161.25</v>
      </c>
      <c r="G46" s="14">
        <f t="shared" si="1"/>
        <v>9.1315176243422155E-3</v>
      </c>
    </row>
    <row r="47" spans="2:7" ht="14.25" thickTop="1" thickBot="1" x14ac:dyDescent="0.25">
      <c r="B47" s="49"/>
      <c r="C47" s="42" t="s">
        <v>84</v>
      </c>
      <c r="D47" s="3">
        <v>22003.56</v>
      </c>
      <c r="E47" s="4">
        <v>8762.67</v>
      </c>
      <c r="F47" s="33">
        <f t="shared" si="0"/>
        <v>30766.230000000003</v>
      </c>
      <c r="G47" s="14">
        <f t="shared" si="1"/>
        <v>8.7354307273369743E-3</v>
      </c>
    </row>
    <row r="48" spans="2:7" ht="14.25" thickTop="1" thickBot="1" x14ac:dyDescent="0.25">
      <c r="B48" s="49"/>
      <c r="C48" s="42" t="s">
        <v>194</v>
      </c>
      <c r="D48" s="3">
        <v>32310.87</v>
      </c>
      <c r="E48" s="4"/>
      <c r="F48" s="33">
        <f t="shared" si="0"/>
        <v>32310.87</v>
      </c>
      <c r="G48" s="14">
        <f t="shared" si="1"/>
        <v>9.1739991095753474E-3</v>
      </c>
    </row>
    <row r="49" spans="2:7" ht="14.25" thickTop="1" thickBot="1" x14ac:dyDescent="0.25">
      <c r="B49" s="49"/>
      <c r="C49" s="42" t="s">
        <v>75</v>
      </c>
      <c r="D49" s="3">
        <v>7802.77</v>
      </c>
      <c r="E49" s="4">
        <v>4689.07</v>
      </c>
      <c r="F49" s="33">
        <f t="shared" si="0"/>
        <v>12491.84</v>
      </c>
      <c r="G49" s="14">
        <f t="shared" si="1"/>
        <v>3.5467979982265327E-3</v>
      </c>
    </row>
    <row r="50" spans="2:7" ht="14.25" thickTop="1" thickBot="1" x14ac:dyDescent="0.25">
      <c r="B50" s="49"/>
      <c r="C50" s="42" t="s">
        <v>89</v>
      </c>
      <c r="D50" s="3">
        <v>717.12</v>
      </c>
      <c r="E50" s="4">
        <v>104.32</v>
      </c>
      <c r="F50" s="33">
        <f t="shared" si="0"/>
        <v>821.44</v>
      </c>
      <c r="G50" s="14">
        <f t="shared" si="1"/>
        <v>2.3323079287464481E-4</v>
      </c>
    </row>
    <row r="51" spans="2:7" ht="14.25" thickTop="1" thickBot="1" x14ac:dyDescent="0.25">
      <c r="B51" s="49"/>
      <c r="C51" s="42" t="s">
        <v>91</v>
      </c>
      <c r="D51" s="3">
        <v>49.31</v>
      </c>
      <c r="E51" s="4"/>
      <c r="F51" s="33">
        <f t="shared" si="0"/>
        <v>49.31</v>
      </c>
      <c r="G51" s="14">
        <f t="shared" si="1"/>
        <v>1.4000548301335138E-5</v>
      </c>
    </row>
    <row r="52" spans="2:7" ht="14.25" thickTop="1" thickBot="1" x14ac:dyDescent="0.25">
      <c r="B52" s="49"/>
      <c r="C52" s="42" t="s">
        <v>92</v>
      </c>
      <c r="D52" s="3">
        <v>1694.79</v>
      </c>
      <c r="E52" s="4"/>
      <c r="F52" s="33">
        <f t="shared" si="0"/>
        <v>1694.79</v>
      </c>
      <c r="G52" s="14">
        <f t="shared" si="1"/>
        <v>4.8120034994158947E-4</v>
      </c>
    </row>
    <row r="53" spans="2:7" ht="14.25" thickTop="1" thickBot="1" x14ac:dyDescent="0.25">
      <c r="B53" s="49"/>
      <c r="C53" s="42" t="s">
        <v>46</v>
      </c>
      <c r="D53" s="3">
        <v>511</v>
      </c>
      <c r="E53" s="4"/>
      <c r="F53" s="33">
        <f t="shared" si="0"/>
        <v>511</v>
      </c>
      <c r="G53" s="14">
        <f t="shared" si="1"/>
        <v>1.4508781549345476E-4</v>
      </c>
    </row>
    <row r="54" spans="2:7" ht="14.25" thickTop="1" thickBot="1" x14ac:dyDescent="0.25">
      <c r="B54" s="49" t="s">
        <v>101</v>
      </c>
      <c r="C54" s="42" t="s">
        <v>6</v>
      </c>
      <c r="D54" s="3">
        <v>228800</v>
      </c>
      <c r="E54" s="4"/>
      <c r="F54" s="11">
        <f t="shared" si="0"/>
        <v>228800</v>
      </c>
      <c r="G54" s="14">
        <f t="shared" si="1"/>
        <v>6.4962998404897165E-2</v>
      </c>
    </row>
    <row r="55" spans="2:7" ht="14.25" thickTop="1" thickBot="1" x14ac:dyDescent="0.25">
      <c r="B55" s="49"/>
      <c r="C55" s="42" t="s">
        <v>55</v>
      </c>
      <c r="D55" s="3"/>
      <c r="E55" s="4">
        <v>54852</v>
      </c>
      <c r="F55" s="33">
        <f t="shared" si="0"/>
        <v>54852</v>
      </c>
      <c r="G55" s="14">
        <f t="shared" si="1"/>
        <v>1.5574083865845365E-2</v>
      </c>
    </row>
    <row r="56" spans="2:7" ht="14.25" thickTop="1" thickBot="1" x14ac:dyDescent="0.25">
      <c r="B56" s="49"/>
      <c r="C56" s="42" t="s">
        <v>61</v>
      </c>
      <c r="D56" s="3">
        <v>843405.85</v>
      </c>
      <c r="E56" s="4">
        <v>428.26</v>
      </c>
      <c r="F56" s="11">
        <f t="shared" si="0"/>
        <v>843834.11</v>
      </c>
      <c r="G56" s="14">
        <f t="shared" si="1"/>
        <v>0.23958913436157264</v>
      </c>
    </row>
    <row r="57" spans="2:7" ht="14.25" thickTop="1" thickBot="1" x14ac:dyDescent="0.25">
      <c r="B57" s="49"/>
      <c r="C57" s="42" t="s">
        <v>45</v>
      </c>
      <c r="D57" s="3">
        <v>191548.14</v>
      </c>
      <c r="E57" s="4">
        <v>31720.85</v>
      </c>
      <c r="F57" s="11">
        <f t="shared" si="0"/>
        <v>223268.99000000002</v>
      </c>
      <c r="G57" s="14">
        <f t="shared" si="1"/>
        <v>6.3392583222172214E-2</v>
      </c>
    </row>
    <row r="58" spans="2:7" ht="13.5" thickTop="1" x14ac:dyDescent="0.2">
      <c r="B58" s="55"/>
      <c r="C58" s="15"/>
      <c r="D58" s="5">
        <f>SUM(D4:D57)</f>
        <v>2855044.6300000008</v>
      </c>
      <c r="E58" s="5">
        <f t="shared" ref="E58:F58" si="2">SUM(E4:E57)</f>
        <v>666960.28999999992</v>
      </c>
      <c r="F58" s="5">
        <f t="shared" si="2"/>
        <v>3522004.9200000004</v>
      </c>
      <c r="G58" s="56">
        <f t="shared" ref="E58:G58" si="3">SUM(G2:G57)</f>
        <v>1</v>
      </c>
    </row>
  </sheetData>
  <mergeCells count="3">
    <mergeCell ref="B1:G1"/>
    <mergeCell ref="B4:B53"/>
    <mergeCell ref="B54:B57"/>
  </mergeCells>
  <conditionalFormatting sqref="G4:G57">
    <cfRule type="cellIs" dxfId="0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4º Trimestre'!A1" display="Relatório de Despesas Liquidadas - 4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H196"/>
  <sheetViews>
    <sheetView showGridLines="0" zoomScale="80" zoomScaleNormal="80" workbookViewId="0">
      <selection sqref="A1:XFD1"/>
    </sheetView>
  </sheetViews>
  <sheetFormatPr defaultRowHeight="12.75" x14ac:dyDescent="0.2"/>
  <cols>
    <col min="2" max="2" width="54.28515625" style="36" customWidth="1"/>
    <col min="3" max="3" width="66.85546875" style="8" bestFit="1" customWidth="1"/>
    <col min="4" max="4" width="14.28515625" customWidth="1"/>
    <col min="5" max="5" width="15.7109375" customWidth="1"/>
    <col min="6" max="6" width="21.85546875" bestFit="1" customWidth="1"/>
    <col min="7" max="7" width="11.5703125" bestFit="1" customWidth="1"/>
  </cols>
  <sheetData>
    <row r="1" spans="2:7" ht="58.5" customHeight="1" x14ac:dyDescent="0.2">
      <c r="B1" s="50" t="s">
        <v>239</v>
      </c>
      <c r="C1" s="50"/>
      <c r="D1" s="50"/>
      <c r="E1" s="50"/>
      <c r="F1" s="50"/>
      <c r="G1" s="50"/>
    </row>
    <row r="3" spans="2:7" ht="14.25" customHeight="1" thickBot="1" x14ac:dyDescent="0.25">
      <c r="B3" s="51" t="s">
        <v>110</v>
      </c>
      <c r="C3" s="7" t="s">
        <v>107</v>
      </c>
      <c r="D3" s="1" t="s">
        <v>0</v>
      </c>
      <c r="E3" s="2" t="s">
        <v>1</v>
      </c>
      <c r="F3" s="7" t="s">
        <v>108</v>
      </c>
      <c r="G3" s="13" t="s">
        <v>111</v>
      </c>
    </row>
    <row r="4" spans="2:7" ht="22.5" thickTop="1" thickBot="1" x14ac:dyDescent="0.25">
      <c r="B4" s="41" t="s">
        <v>112</v>
      </c>
      <c r="C4" s="41" t="s">
        <v>113</v>
      </c>
      <c r="D4" s="3">
        <v>101156.39</v>
      </c>
      <c r="E4" s="4"/>
      <c r="F4" s="9">
        <f>SUM(D4,E4)</f>
        <v>101156.39</v>
      </c>
      <c r="G4" s="14">
        <f>F4/$F$196</f>
        <v>2.294651473291511E-3</v>
      </c>
    </row>
    <row r="5" spans="2:7" ht="14.25" customHeight="1" thickTop="1" thickBot="1" x14ac:dyDescent="0.25">
      <c r="B5" s="41" t="s">
        <v>206</v>
      </c>
      <c r="C5" s="41" t="s">
        <v>207</v>
      </c>
      <c r="D5" s="3">
        <v>4657.25</v>
      </c>
      <c r="E5" s="4"/>
      <c r="F5" s="9">
        <f t="shared" ref="F5:F68" si="0">SUM(D5,E5)</f>
        <v>4657.25</v>
      </c>
      <c r="G5" s="14">
        <f t="shared" ref="G5:G68" si="1">F5/$F$196</f>
        <v>1.0564597623528172E-4</v>
      </c>
    </row>
    <row r="6" spans="2:7" ht="22.5" thickTop="1" thickBot="1" x14ac:dyDescent="0.25">
      <c r="B6" s="41" t="s">
        <v>2</v>
      </c>
      <c r="C6" s="41" t="s">
        <v>4</v>
      </c>
      <c r="D6" s="3">
        <v>56836.82</v>
      </c>
      <c r="E6" s="4"/>
      <c r="F6" s="9">
        <f t="shared" si="0"/>
        <v>56836.82</v>
      </c>
      <c r="G6" s="14">
        <f t="shared" si="1"/>
        <v>1.2892976187683686E-3</v>
      </c>
    </row>
    <row r="7" spans="2:7" ht="14.25" thickTop="1" thickBot="1" x14ac:dyDescent="0.25">
      <c r="B7" s="49" t="s">
        <v>231</v>
      </c>
      <c r="C7" s="41" t="s">
        <v>232</v>
      </c>
      <c r="D7" s="3">
        <v>300000</v>
      </c>
      <c r="E7" s="4"/>
      <c r="F7" s="9">
        <f t="shared" si="0"/>
        <v>300000</v>
      </c>
      <c r="G7" s="14">
        <f t="shared" si="1"/>
        <v>6.8052590843490296E-3</v>
      </c>
    </row>
    <row r="8" spans="2:7" ht="14.25" thickTop="1" thickBot="1" x14ac:dyDescent="0.25">
      <c r="B8" s="49"/>
      <c r="C8" s="41" t="s">
        <v>5</v>
      </c>
      <c r="D8" s="3">
        <v>405573.38</v>
      </c>
      <c r="E8" s="4"/>
      <c r="F8" s="9">
        <f t="shared" si="0"/>
        <v>405573.38</v>
      </c>
      <c r="G8" s="14">
        <f t="shared" si="1"/>
        <v>9.200106428717136E-3</v>
      </c>
    </row>
    <row r="9" spans="2:7" ht="14.25" thickTop="1" thickBot="1" x14ac:dyDescent="0.25">
      <c r="B9" s="49"/>
      <c r="C9" s="41" t="s">
        <v>6</v>
      </c>
      <c r="D9" s="3">
        <v>633194.79</v>
      </c>
      <c r="E9" s="4">
        <v>400</v>
      </c>
      <c r="F9" s="9">
        <f t="shared" si="0"/>
        <v>633594.79</v>
      </c>
      <c r="G9" s="14">
        <f t="shared" si="1"/>
        <v>1.4372589001479053E-2</v>
      </c>
    </row>
    <row r="10" spans="2:7" ht="14.25" thickTop="1" thickBot="1" x14ac:dyDescent="0.25">
      <c r="B10" s="49"/>
      <c r="C10" s="41" t="s">
        <v>7</v>
      </c>
      <c r="D10" s="3">
        <v>116450</v>
      </c>
      <c r="E10" s="4"/>
      <c r="F10" s="9">
        <f t="shared" si="0"/>
        <v>116450</v>
      </c>
      <c r="G10" s="14">
        <f t="shared" si="1"/>
        <v>2.6415747345748149E-3</v>
      </c>
    </row>
    <row r="11" spans="2:7" ht="14.25" thickTop="1" thickBot="1" x14ac:dyDescent="0.25">
      <c r="B11" s="49"/>
      <c r="C11" s="41" t="s">
        <v>8</v>
      </c>
      <c r="D11" s="3">
        <v>172848.69</v>
      </c>
      <c r="E11" s="4">
        <v>810.81</v>
      </c>
      <c r="F11" s="9">
        <f t="shared" si="0"/>
        <v>173659.5</v>
      </c>
      <c r="G11" s="14">
        <f t="shared" si="1"/>
        <v>3.9393262998617014E-3</v>
      </c>
    </row>
    <row r="12" spans="2:7" ht="14.25" thickTop="1" thickBot="1" x14ac:dyDescent="0.25">
      <c r="B12" s="49"/>
      <c r="C12" s="41" t="s">
        <v>9</v>
      </c>
      <c r="D12" s="3">
        <v>552842.04</v>
      </c>
      <c r="E12" s="4">
        <v>67128.639999999999</v>
      </c>
      <c r="F12" s="9">
        <f t="shared" si="0"/>
        <v>619970.68000000005</v>
      </c>
      <c r="G12" s="14">
        <f t="shared" si="1"/>
        <v>1.4063537007000151E-2</v>
      </c>
    </row>
    <row r="13" spans="2:7" ht="14.25" thickTop="1" thickBot="1" x14ac:dyDescent="0.25">
      <c r="B13" s="49"/>
      <c r="C13" s="41" t="s">
        <v>184</v>
      </c>
      <c r="D13" s="3">
        <v>481.3</v>
      </c>
      <c r="E13" s="4">
        <v>133.02000000000001</v>
      </c>
      <c r="F13" s="9">
        <f t="shared" si="0"/>
        <v>614.32000000000005</v>
      </c>
      <c r="G13" s="14">
        <f t="shared" si="1"/>
        <v>1.3935355868990988E-5</v>
      </c>
    </row>
    <row r="14" spans="2:7" ht="14.25" thickTop="1" thickBot="1" x14ac:dyDescent="0.25">
      <c r="B14" s="49"/>
      <c r="C14" s="41" t="s">
        <v>10</v>
      </c>
      <c r="D14" s="3">
        <v>53157.01</v>
      </c>
      <c r="E14" s="4">
        <v>1003.8</v>
      </c>
      <c r="F14" s="9">
        <f t="shared" si="0"/>
        <v>54160.810000000005</v>
      </c>
      <c r="G14" s="14">
        <f t="shared" si="1"/>
        <v>1.228594480894006E-3</v>
      </c>
    </row>
    <row r="15" spans="2:7" ht="14.25" thickTop="1" thickBot="1" x14ac:dyDescent="0.25">
      <c r="B15" s="49"/>
      <c r="C15" s="41" t="s">
        <v>11</v>
      </c>
      <c r="D15" s="3">
        <v>465576.34</v>
      </c>
      <c r="E15" s="4">
        <v>96396.05</v>
      </c>
      <c r="F15" s="9">
        <f t="shared" si="0"/>
        <v>561972.39</v>
      </c>
      <c r="G15" s="14">
        <f t="shared" si="1"/>
        <v>1.2747892374002786E-2</v>
      </c>
    </row>
    <row r="16" spans="2:7" ht="14.25" thickTop="1" thickBot="1" x14ac:dyDescent="0.25">
      <c r="B16" s="49"/>
      <c r="C16" s="41" t="s">
        <v>12</v>
      </c>
      <c r="D16" s="3">
        <v>79353.13</v>
      </c>
      <c r="E16" s="4">
        <v>45141.98</v>
      </c>
      <c r="F16" s="9">
        <f t="shared" si="0"/>
        <v>124495.11000000002</v>
      </c>
      <c r="G16" s="14">
        <f t="shared" si="1"/>
        <v>2.8240715942817727E-3</v>
      </c>
    </row>
    <row r="17" spans="2:7" ht="14.25" thickTop="1" thickBot="1" x14ac:dyDescent="0.25">
      <c r="B17" s="49"/>
      <c r="C17" s="41" t="s">
        <v>13</v>
      </c>
      <c r="D17" s="3">
        <v>25126.39</v>
      </c>
      <c r="E17" s="4">
        <v>25310.87</v>
      </c>
      <c r="F17" s="9">
        <f t="shared" si="0"/>
        <v>50437.259999999995</v>
      </c>
      <c r="G17" s="14">
        <f t="shared" si="1"/>
        <v>1.1441287393489129E-3</v>
      </c>
    </row>
    <row r="18" spans="2:7" ht="14.25" thickTop="1" thickBot="1" x14ac:dyDescent="0.25">
      <c r="B18" s="49"/>
      <c r="C18" s="41" t="s">
        <v>14</v>
      </c>
      <c r="D18" s="3">
        <v>3297.94</v>
      </c>
      <c r="E18" s="4"/>
      <c r="F18" s="9">
        <f t="shared" si="0"/>
        <v>3297.94</v>
      </c>
      <c r="G18" s="14">
        <f t="shared" si="1"/>
        <v>7.4811120482126797E-5</v>
      </c>
    </row>
    <row r="19" spans="2:7" ht="14.25" thickTop="1" thickBot="1" x14ac:dyDescent="0.25">
      <c r="B19" s="49"/>
      <c r="C19" s="41" t="s">
        <v>15</v>
      </c>
      <c r="D19" s="3">
        <v>4386.29</v>
      </c>
      <c r="E19" s="4">
        <v>1745</v>
      </c>
      <c r="F19" s="9">
        <f t="shared" si="0"/>
        <v>6131.29</v>
      </c>
      <c r="G19" s="14">
        <f t="shared" si="1"/>
        <v>1.3908338990426119E-4</v>
      </c>
    </row>
    <row r="20" spans="2:7" ht="14.25" thickTop="1" thickBot="1" x14ac:dyDescent="0.25">
      <c r="B20" s="49"/>
      <c r="C20" s="41" t="s">
        <v>16</v>
      </c>
      <c r="D20" s="3">
        <v>130981.12</v>
      </c>
      <c r="E20" s="4">
        <v>8034.55</v>
      </c>
      <c r="F20" s="9">
        <f t="shared" si="0"/>
        <v>139015.66999999998</v>
      </c>
      <c r="G20" s="14">
        <f t="shared" si="1"/>
        <v>3.1534588371145557E-3</v>
      </c>
    </row>
    <row r="21" spans="2:7" ht="14.25" thickTop="1" thickBot="1" x14ac:dyDescent="0.25">
      <c r="B21" s="49"/>
      <c r="C21" s="41" t="s">
        <v>17</v>
      </c>
      <c r="D21" s="3">
        <v>10623.57</v>
      </c>
      <c r="E21" s="4">
        <v>2086.29</v>
      </c>
      <c r="F21" s="9">
        <f t="shared" si="0"/>
        <v>12709.86</v>
      </c>
      <c r="G21" s="14">
        <f t="shared" si="1"/>
        <v>2.8831296741934785E-4</v>
      </c>
    </row>
    <row r="22" spans="2:7" ht="14.25" thickTop="1" thickBot="1" x14ac:dyDescent="0.25">
      <c r="B22" s="49"/>
      <c r="C22" s="41" t="s">
        <v>18</v>
      </c>
      <c r="D22" s="3">
        <v>11912.13</v>
      </c>
      <c r="E22" s="4">
        <v>55762.15</v>
      </c>
      <c r="F22" s="9">
        <f t="shared" si="0"/>
        <v>67674.28</v>
      </c>
      <c r="G22" s="14">
        <f t="shared" si="1"/>
        <v>1.5351366958225995E-3</v>
      </c>
    </row>
    <row r="23" spans="2:7" ht="14.25" thickTop="1" thickBot="1" x14ac:dyDescent="0.25">
      <c r="B23" s="49"/>
      <c r="C23" s="41" t="s">
        <v>19</v>
      </c>
      <c r="D23" s="3">
        <v>152613.91</v>
      </c>
      <c r="E23" s="4">
        <v>5712.89</v>
      </c>
      <c r="F23" s="9">
        <f t="shared" si="0"/>
        <v>158326.80000000002</v>
      </c>
      <c r="G23" s="14">
        <f t="shared" si="1"/>
        <v>3.5915163133197069E-3</v>
      </c>
    </row>
    <row r="24" spans="2:7" ht="14.25" thickTop="1" thickBot="1" x14ac:dyDescent="0.25">
      <c r="B24" s="49"/>
      <c r="C24" s="41" t="s">
        <v>20</v>
      </c>
      <c r="D24" s="3">
        <v>175354.26</v>
      </c>
      <c r="E24" s="4">
        <v>29721.4</v>
      </c>
      <c r="F24" s="9">
        <f t="shared" si="0"/>
        <v>205075.66</v>
      </c>
      <c r="G24" s="14">
        <f t="shared" si="1"/>
        <v>4.6519766606462429E-3</v>
      </c>
    </row>
    <row r="25" spans="2:7" ht="14.25" thickTop="1" thickBot="1" x14ac:dyDescent="0.25">
      <c r="B25" s="49"/>
      <c r="C25" s="41" t="s">
        <v>21</v>
      </c>
      <c r="D25" s="3">
        <v>47985.27</v>
      </c>
      <c r="E25" s="4">
        <v>15882.22</v>
      </c>
      <c r="F25" s="9">
        <f t="shared" si="0"/>
        <v>63867.49</v>
      </c>
      <c r="G25" s="14">
        <f t="shared" si="1"/>
        <v>1.4487827217235694E-3</v>
      </c>
    </row>
    <row r="26" spans="2:7" ht="14.25" thickTop="1" thickBot="1" x14ac:dyDescent="0.25">
      <c r="B26" s="49"/>
      <c r="C26" s="41" t="s">
        <v>22</v>
      </c>
      <c r="D26" s="3">
        <v>32013.38</v>
      </c>
      <c r="E26" s="4">
        <v>20397.98</v>
      </c>
      <c r="F26" s="9">
        <f t="shared" si="0"/>
        <v>52411.360000000001</v>
      </c>
      <c r="G26" s="14">
        <f t="shared" si="1"/>
        <v>1.1889096125436245E-3</v>
      </c>
    </row>
    <row r="27" spans="2:7" ht="14.25" thickTop="1" thickBot="1" x14ac:dyDescent="0.25">
      <c r="B27" s="49"/>
      <c r="C27" s="41" t="s">
        <v>23</v>
      </c>
      <c r="D27" s="3">
        <v>48682.22</v>
      </c>
      <c r="E27" s="4">
        <v>10204.66</v>
      </c>
      <c r="F27" s="9">
        <f t="shared" si="0"/>
        <v>58886.880000000005</v>
      </c>
      <c r="G27" s="14">
        <f t="shared" si="1"/>
        <v>1.3358015835632374E-3</v>
      </c>
    </row>
    <row r="28" spans="2:7" ht="14.25" thickTop="1" thickBot="1" x14ac:dyDescent="0.25">
      <c r="B28" s="49"/>
      <c r="C28" s="41" t="s">
        <v>24</v>
      </c>
      <c r="D28" s="3">
        <v>52978.720000000001</v>
      </c>
      <c r="E28" s="4">
        <v>24426.68</v>
      </c>
      <c r="F28" s="9">
        <f t="shared" si="0"/>
        <v>77405.399999999994</v>
      </c>
      <c r="G28" s="14">
        <f t="shared" si="1"/>
        <v>1.7558793384255679E-3</v>
      </c>
    </row>
    <row r="29" spans="2:7" ht="14.25" thickTop="1" thickBot="1" x14ac:dyDescent="0.25">
      <c r="B29" s="49"/>
      <c r="C29" s="41" t="s">
        <v>25</v>
      </c>
      <c r="D29" s="3">
        <v>2094.9</v>
      </c>
      <c r="E29" s="4">
        <v>1249.5</v>
      </c>
      <c r="F29" s="9">
        <f t="shared" si="0"/>
        <v>3344.4</v>
      </c>
      <c r="G29" s="14">
        <f t="shared" si="1"/>
        <v>7.5865028272322979E-5</v>
      </c>
    </row>
    <row r="30" spans="2:7" ht="14.25" thickTop="1" thickBot="1" x14ac:dyDescent="0.25">
      <c r="B30" s="49"/>
      <c r="C30" s="41" t="s">
        <v>26</v>
      </c>
      <c r="D30" s="3">
        <v>178227.15</v>
      </c>
      <c r="E30" s="4">
        <v>81504.92</v>
      </c>
      <c r="F30" s="9">
        <f t="shared" si="0"/>
        <v>259732.07</v>
      </c>
      <c r="G30" s="14">
        <f t="shared" si="1"/>
        <v>5.8918134295475938E-3</v>
      </c>
    </row>
    <row r="31" spans="2:7" ht="14.25" thickTop="1" thickBot="1" x14ac:dyDescent="0.25">
      <c r="B31" s="49"/>
      <c r="C31" s="41" t="s">
        <v>27</v>
      </c>
      <c r="D31" s="3">
        <v>19220.75</v>
      </c>
      <c r="E31" s="4">
        <v>6337.15</v>
      </c>
      <c r="F31" s="9">
        <f t="shared" si="0"/>
        <v>25557.9</v>
      </c>
      <c r="G31" s="14">
        <f t="shared" si="1"/>
        <v>5.7976043717294695E-4</v>
      </c>
    </row>
    <row r="32" spans="2:7" ht="14.25" thickTop="1" thickBot="1" x14ac:dyDescent="0.25">
      <c r="B32" s="49"/>
      <c r="C32" s="41" t="s">
        <v>28</v>
      </c>
      <c r="D32" s="3">
        <v>187312.97</v>
      </c>
      <c r="E32" s="4">
        <v>16966.39</v>
      </c>
      <c r="F32" s="9">
        <f t="shared" si="0"/>
        <v>204279.36</v>
      </c>
      <c r="G32" s="14">
        <f t="shared" si="1"/>
        <v>4.6339132346166854E-3</v>
      </c>
    </row>
    <row r="33" spans="2:7" ht="14.25" thickTop="1" thickBot="1" x14ac:dyDescent="0.25">
      <c r="B33" s="49"/>
      <c r="C33" s="41" t="s">
        <v>240</v>
      </c>
      <c r="D33" s="3">
        <v>1276</v>
      </c>
      <c r="E33" s="4"/>
      <c r="F33" s="9">
        <f t="shared" si="0"/>
        <v>1276</v>
      </c>
      <c r="G33" s="14">
        <f t="shared" si="1"/>
        <v>2.8945035305431204E-5</v>
      </c>
    </row>
    <row r="34" spans="2:7" ht="14.25" thickTop="1" thickBot="1" x14ac:dyDescent="0.25">
      <c r="B34" s="49"/>
      <c r="C34" s="41" t="s">
        <v>29</v>
      </c>
      <c r="D34" s="3">
        <v>11800.22</v>
      </c>
      <c r="E34" s="4">
        <v>422.27</v>
      </c>
      <c r="F34" s="9">
        <f t="shared" si="0"/>
        <v>12222.49</v>
      </c>
      <c r="G34" s="14">
        <f t="shared" si="1"/>
        <v>2.7725737035288388E-4</v>
      </c>
    </row>
    <row r="35" spans="2:7" ht="14.25" thickTop="1" thickBot="1" x14ac:dyDescent="0.25">
      <c r="B35" s="49"/>
      <c r="C35" s="41" t="s">
        <v>185</v>
      </c>
      <c r="D35" s="3">
        <v>5490.2</v>
      </c>
      <c r="E35" s="4">
        <v>2008.75</v>
      </c>
      <c r="F35" s="9">
        <f t="shared" si="0"/>
        <v>7498.95</v>
      </c>
      <c r="G35" s="14">
        <f t="shared" si="1"/>
        <v>1.701076587019305E-4</v>
      </c>
    </row>
    <row r="36" spans="2:7" ht="14.25" thickTop="1" thickBot="1" x14ac:dyDescent="0.25">
      <c r="B36" s="49"/>
      <c r="C36" s="41" t="s">
        <v>30</v>
      </c>
      <c r="D36" s="3">
        <v>4698.2700000000004</v>
      </c>
      <c r="E36" s="4">
        <v>1005.25</v>
      </c>
      <c r="F36" s="9">
        <f t="shared" si="0"/>
        <v>5703.52</v>
      </c>
      <c r="G36" s="14">
        <f t="shared" si="1"/>
        <v>1.2937977097588794E-4</v>
      </c>
    </row>
    <row r="37" spans="2:7" ht="14.25" thickTop="1" thickBot="1" x14ac:dyDescent="0.25">
      <c r="B37" s="49"/>
      <c r="C37" s="41" t="s">
        <v>31</v>
      </c>
      <c r="D37" s="3">
        <v>397382.04</v>
      </c>
      <c r="E37" s="4">
        <v>3300.26</v>
      </c>
      <c r="F37" s="9">
        <f t="shared" si="0"/>
        <v>400682.3</v>
      </c>
      <c r="G37" s="14">
        <f t="shared" si="1"/>
        <v>9.0891562067095429E-3</v>
      </c>
    </row>
    <row r="38" spans="2:7" ht="14.25" thickTop="1" thickBot="1" x14ac:dyDescent="0.25">
      <c r="B38" s="49"/>
      <c r="C38" s="41" t="s">
        <v>32</v>
      </c>
      <c r="D38" s="3">
        <v>1710</v>
      </c>
      <c r="E38" s="4">
        <v>273</v>
      </c>
      <c r="F38" s="9">
        <f t="shared" si="0"/>
        <v>1983</v>
      </c>
      <c r="G38" s="14">
        <f t="shared" si="1"/>
        <v>4.4982762547547083E-5</v>
      </c>
    </row>
    <row r="39" spans="2:7" ht="14.25" thickTop="1" thickBot="1" x14ac:dyDescent="0.25">
      <c r="B39" s="49"/>
      <c r="C39" s="41" t="s">
        <v>33</v>
      </c>
      <c r="D39" s="3">
        <v>34501.19</v>
      </c>
      <c r="E39" s="4">
        <v>7895.85</v>
      </c>
      <c r="F39" s="9">
        <f t="shared" si="0"/>
        <v>42397.04</v>
      </c>
      <c r="G39" s="14">
        <f t="shared" si="1"/>
        <v>9.6174280536503066E-4</v>
      </c>
    </row>
    <row r="40" spans="2:7" ht="14.25" thickTop="1" thickBot="1" x14ac:dyDescent="0.25">
      <c r="B40" s="49"/>
      <c r="C40" s="41" t="s">
        <v>34</v>
      </c>
      <c r="D40" s="3">
        <v>4094.76</v>
      </c>
      <c r="E40" s="4">
        <v>4171.55</v>
      </c>
      <c r="F40" s="9">
        <f t="shared" si="0"/>
        <v>8266.3100000000013</v>
      </c>
      <c r="G40" s="14">
        <f t="shared" si="1"/>
        <v>1.8751460407181745E-4</v>
      </c>
    </row>
    <row r="41" spans="2:7" ht="14.25" thickTop="1" thickBot="1" x14ac:dyDescent="0.25">
      <c r="B41" s="49"/>
      <c r="C41" s="41" t="s">
        <v>35</v>
      </c>
      <c r="D41" s="3">
        <v>615.27</v>
      </c>
      <c r="E41" s="4">
        <v>224.45</v>
      </c>
      <c r="F41" s="9">
        <f t="shared" si="0"/>
        <v>839.72</v>
      </c>
      <c r="G41" s="14">
        <f t="shared" si="1"/>
        <v>1.9048373861031889E-5</v>
      </c>
    </row>
    <row r="42" spans="2:7" ht="14.25" thickTop="1" thickBot="1" x14ac:dyDescent="0.25">
      <c r="B42" s="49"/>
      <c r="C42" s="41" t="s">
        <v>241</v>
      </c>
      <c r="D42" s="3">
        <v>6365.24</v>
      </c>
      <c r="E42" s="4"/>
      <c r="F42" s="9">
        <f t="shared" si="0"/>
        <v>6365.24</v>
      </c>
      <c r="G42" s="14">
        <f t="shared" si="1"/>
        <v>1.4439035778020606E-4</v>
      </c>
    </row>
    <row r="43" spans="2:7" ht="14.25" thickTop="1" thickBot="1" x14ac:dyDescent="0.25">
      <c r="B43" s="49"/>
      <c r="C43" s="41" t="s">
        <v>36</v>
      </c>
      <c r="D43" s="3">
        <v>35598.769999999997</v>
      </c>
      <c r="E43" s="4">
        <v>9541.68</v>
      </c>
      <c r="F43" s="9">
        <f t="shared" si="0"/>
        <v>45140.45</v>
      </c>
      <c r="G43" s="14">
        <f t="shared" si="1"/>
        <v>1.0239748581136771E-3</v>
      </c>
    </row>
    <row r="44" spans="2:7" ht="14.25" thickTop="1" thickBot="1" x14ac:dyDescent="0.25">
      <c r="B44" s="49"/>
      <c r="C44" s="41" t="s">
        <v>37</v>
      </c>
      <c r="D44" s="3">
        <v>36271.54</v>
      </c>
      <c r="E44" s="4">
        <v>3480.89</v>
      </c>
      <c r="F44" s="9">
        <f t="shared" si="0"/>
        <v>39752.43</v>
      </c>
      <c r="G44" s="14">
        <f t="shared" si="1"/>
        <v>9.0175195127482964E-4</v>
      </c>
    </row>
    <row r="45" spans="2:7" ht="14.25" thickTop="1" thickBot="1" x14ac:dyDescent="0.25">
      <c r="B45" s="49"/>
      <c r="C45" s="41" t="s">
        <v>38</v>
      </c>
      <c r="D45" s="3"/>
      <c r="E45" s="4">
        <v>1261.98</v>
      </c>
      <c r="F45" s="9">
        <f t="shared" si="0"/>
        <v>1261.98</v>
      </c>
      <c r="G45" s="14">
        <f t="shared" si="1"/>
        <v>2.8627002864222628E-5</v>
      </c>
    </row>
    <row r="46" spans="2:7" ht="14.25" thickTop="1" thickBot="1" x14ac:dyDescent="0.25">
      <c r="B46" s="49"/>
      <c r="C46" s="41" t="s">
        <v>102</v>
      </c>
      <c r="D46" s="3">
        <v>4956</v>
      </c>
      <c r="E46" s="4"/>
      <c r="F46" s="9">
        <f t="shared" si="0"/>
        <v>4956</v>
      </c>
      <c r="G46" s="14">
        <f t="shared" si="1"/>
        <v>1.1242288007344597E-4</v>
      </c>
    </row>
    <row r="47" spans="2:7" ht="14.25" thickTop="1" thickBot="1" x14ac:dyDescent="0.25">
      <c r="B47" s="49"/>
      <c r="C47" s="41" t="s">
        <v>39</v>
      </c>
      <c r="D47" s="3">
        <v>165084.15</v>
      </c>
      <c r="E47" s="4">
        <v>3396.06</v>
      </c>
      <c r="F47" s="9">
        <f t="shared" si="0"/>
        <v>168480.21</v>
      </c>
      <c r="G47" s="14">
        <f t="shared" si="1"/>
        <v>3.821838265451774E-3</v>
      </c>
    </row>
    <row r="48" spans="2:7" ht="14.25" thickTop="1" thickBot="1" x14ac:dyDescent="0.25">
      <c r="B48" s="49"/>
      <c r="C48" s="41" t="s">
        <v>186</v>
      </c>
      <c r="D48" s="3">
        <v>14716.55</v>
      </c>
      <c r="E48" s="4"/>
      <c r="F48" s="9">
        <f t="shared" si="0"/>
        <v>14716.55</v>
      </c>
      <c r="G48" s="14">
        <f t="shared" si="1"/>
        <v>3.33833118592589E-4</v>
      </c>
    </row>
    <row r="49" spans="2:7" ht="14.25" thickTop="1" thickBot="1" x14ac:dyDescent="0.25">
      <c r="B49" s="49"/>
      <c r="C49" s="41" t="s">
        <v>40</v>
      </c>
      <c r="D49" s="3">
        <v>100697.5</v>
      </c>
      <c r="E49" s="4">
        <v>19463.66</v>
      </c>
      <c r="F49" s="9">
        <f t="shared" si="0"/>
        <v>120161.16</v>
      </c>
      <c r="G49" s="14">
        <f t="shared" si="1"/>
        <v>2.7257594189197243E-3</v>
      </c>
    </row>
    <row r="50" spans="2:7" ht="14.25" thickTop="1" thickBot="1" x14ac:dyDescent="0.25">
      <c r="B50" s="49"/>
      <c r="C50" s="41" t="s">
        <v>41</v>
      </c>
      <c r="D50" s="3">
        <v>19063.599999999999</v>
      </c>
      <c r="E50" s="4"/>
      <c r="F50" s="9">
        <f t="shared" si="0"/>
        <v>19063.599999999999</v>
      </c>
      <c r="G50" s="14">
        <f t="shared" si="1"/>
        <v>4.3244245693465386E-4</v>
      </c>
    </row>
    <row r="51" spans="2:7" ht="14.25" thickTop="1" thickBot="1" x14ac:dyDescent="0.25">
      <c r="B51" s="49"/>
      <c r="C51" s="41" t="s">
        <v>187</v>
      </c>
      <c r="D51" s="3">
        <v>4184</v>
      </c>
      <c r="E51" s="4"/>
      <c r="F51" s="9">
        <f t="shared" si="0"/>
        <v>4184</v>
      </c>
      <c r="G51" s="14">
        <f t="shared" si="1"/>
        <v>9.491068002972113E-5</v>
      </c>
    </row>
    <row r="52" spans="2:7" ht="14.25" thickTop="1" thickBot="1" x14ac:dyDescent="0.25">
      <c r="B52" s="49"/>
      <c r="C52" s="41" t="s">
        <v>42</v>
      </c>
      <c r="D52" s="3">
        <v>441884.3</v>
      </c>
      <c r="E52" s="4"/>
      <c r="F52" s="9">
        <f t="shared" si="0"/>
        <v>441884.3</v>
      </c>
      <c r="G52" s="14">
        <f t="shared" si="1"/>
        <v>1.0023790489354039E-2</v>
      </c>
    </row>
    <row r="53" spans="2:7" ht="14.25" thickTop="1" thickBot="1" x14ac:dyDescent="0.25">
      <c r="B53" s="49"/>
      <c r="C53" s="41" t="s">
        <v>43</v>
      </c>
      <c r="D53" s="3">
        <v>10507.76</v>
      </c>
      <c r="E53" s="4">
        <v>6696.94</v>
      </c>
      <c r="F53" s="9">
        <f t="shared" si="0"/>
        <v>17204.7</v>
      </c>
      <c r="G53" s="14">
        <f t="shared" si="1"/>
        <v>3.902748032283325E-4</v>
      </c>
    </row>
    <row r="54" spans="2:7" ht="14.25" thickTop="1" thickBot="1" x14ac:dyDescent="0.25">
      <c r="B54" s="49"/>
      <c r="C54" s="41" t="s">
        <v>208</v>
      </c>
      <c r="D54" s="3">
        <v>1869.6</v>
      </c>
      <c r="E54" s="4"/>
      <c r="F54" s="9">
        <f t="shared" si="0"/>
        <v>1869.6</v>
      </c>
      <c r="G54" s="14">
        <f t="shared" si="1"/>
        <v>4.2410374613663151E-5</v>
      </c>
    </row>
    <row r="55" spans="2:7" ht="14.25" thickTop="1" thickBot="1" x14ac:dyDescent="0.25">
      <c r="B55" s="49"/>
      <c r="C55" s="41" t="s">
        <v>233</v>
      </c>
      <c r="D55" s="3">
        <v>193547.94</v>
      </c>
      <c r="E55" s="4"/>
      <c r="F55" s="9">
        <f t="shared" si="0"/>
        <v>193547.94</v>
      </c>
      <c r="G55" s="14">
        <f t="shared" si="1"/>
        <v>4.3904795898068033E-3</v>
      </c>
    </row>
    <row r="56" spans="2:7" ht="14.25" thickTop="1" thickBot="1" x14ac:dyDescent="0.25">
      <c r="B56" s="49"/>
      <c r="C56" s="41" t="s">
        <v>45</v>
      </c>
      <c r="D56" s="3">
        <v>303</v>
      </c>
      <c r="E56" s="4"/>
      <c r="F56" s="9">
        <f t="shared" si="0"/>
        <v>303</v>
      </c>
      <c r="G56" s="14">
        <f t="shared" si="1"/>
        <v>6.8733116751925196E-6</v>
      </c>
    </row>
    <row r="57" spans="2:7" ht="14.25" thickTop="1" thickBot="1" x14ac:dyDescent="0.25">
      <c r="B57" s="49"/>
      <c r="C57" s="41" t="s">
        <v>46</v>
      </c>
      <c r="D57" s="3"/>
      <c r="E57" s="4">
        <v>165</v>
      </c>
      <c r="F57" s="9">
        <f t="shared" si="0"/>
        <v>165</v>
      </c>
      <c r="G57" s="14">
        <f t="shared" si="1"/>
        <v>3.7428924963919663E-6</v>
      </c>
    </row>
    <row r="58" spans="2:7" ht="14.25" thickTop="1" thickBot="1" x14ac:dyDescent="0.25">
      <c r="B58" s="49"/>
      <c r="C58" s="41" t="s">
        <v>47</v>
      </c>
      <c r="D58" s="3">
        <v>2728783.58</v>
      </c>
      <c r="E58" s="4">
        <v>314606.31</v>
      </c>
      <c r="F58" s="12">
        <f t="shared" si="0"/>
        <v>3043389.89</v>
      </c>
      <c r="G58" s="14">
        <f t="shared" si="1"/>
        <v>6.9036855653794985E-2</v>
      </c>
    </row>
    <row r="59" spans="2:7" ht="14.25" thickTop="1" thickBot="1" x14ac:dyDescent="0.25">
      <c r="B59" s="49"/>
      <c r="C59" s="41" t="s">
        <v>48</v>
      </c>
      <c r="D59" s="3">
        <v>2972659.02</v>
      </c>
      <c r="E59" s="4">
        <v>326552.25</v>
      </c>
      <c r="F59" s="12">
        <f t="shared" si="0"/>
        <v>3299211.27</v>
      </c>
      <c r="G59" s="14">
        <f t="shared" si="1"/>
        <v>7.4839958221180669E-2</v>
      </c>
    </row>
    <row r="60" spans="2:7" ht="14.25" thickTop="1" thickBot="1" x14ac:dyDescent="0.25">
      <c r="B60" s="49"/>
      <c r="C60" s="41" t="s">
        <v>49</v>
      </c>
      <c r="D60" s="3">
        <v>2367897.83</v>
      </c>
      <c r="E60" s="4">
        <v>248154.47</v>
      </c>
      <c r="F60" s="12">
        <f t="shared" si="0"/>
        <v>2616052.3000000003</v>
      </c>
      <c r="G60" s="14">
        <f t="shared" si="1"/>
        <v>5.9343045599023918E-2</v>
      </c>
    </row>
    <row r="61" spans="2:7" ht="14.25" thickTop="1" thickBot="1" x14ac:dyDescent="0.25">
      <c r="B61" s="49"/>
      <c r="C61" s="41" t="s">
        <v>50</v>
      </c>
      <c r="D61" s="3">
        <v>487328.32</v>
      </c>
      <c r="E61" s="4">
        <v>54508.11</v>
      </c>
      <c r="F61" s="9">
        <f t="shared" si="0"/>
        <v>541836.43000000005</v>
      </c>
      <c r="G61" s="14">
        <f t="shared" si="1"/>
        <v>1.2291124291629157E-2</v>
      </c>
    </row>
    <row r="62" spans="2:7" ht="14.25" thickTop="1" thickBot="1" x14ac:dyDescent="0.25">
      <c r="B62" s="49"/>
      <c r="C62" s="41" t="s">
        <v>103</v>
      </c>
      <c r="D62" s="3">
        <v>19930.64</v>
      </c>
      <c r="E62" s="4"/>
      <c r="F62" s="9">
        <f t="shared" si="0"/>
        <v>19930.64</v>
      </c>
      <c r="G62" s="14">
        <f t="shared" si="1"/>
        <v>4.5211056305630046E-4</v>
      </c>
    </row>
    <row r="63" spans="2:7" ht="14.25" thickTop="1" thickBot="1" x14ac:dyDescent="0.25">
      <c r="B63" s="49"/>
      <c r="C63" s="41" t="s">
        <v>209</v>
      </c>
      <c r="D63" s="3"/>
      <c r="E63" s="4">
        <v>160</v>
      </c>
      <c r="F63" s="9">
        <f t="shared" si="0"/>
        <v>160</v>
      </c>
      <c r="G63" s="14">
        <f t="shared" si="1"/>
        <v>3.6294715116528157E-6</v>
      </c>
    </row>
    <row r="64" spans="2:7" ht="14.25" thickTop="1" thickBot="1" x14ac:dyDescent="0.25">
      <c r="B64" s="49"/>
      <c r="C64" s="41" t="s">
        <v>51</v>
      </c>
      <c r="D64" s="3">
        <v>34230.129999999997</v>
      </c>
      <c r="E64" s="4">
        <v>6651.86</v>
      </c>
      <c r="F64" s="9">
        <f t="shared" si="0"/>
        <v>40881.99</v>
      </c>
      <c r="G64" s="14">
        <f t="shared" si="1"/>
        <v>9.2737511277922056E-4</v>
      </c>
    </row>
    <row r="65" spans="2:7" ht="14.25" thickTop="1" thickBot="1" x14ac:dyDescent="0.25">
      <c r="B65" s="49"/>
      <c r="C65" s="41" t="s">
        <v>188</v>
      </c>
      <c r="D65" s="3">
        <v>45940</v>
      </c>
      <c r="E65" s="4"/>
      <c r="F65" s="9">
        <f t="shared" si="0"/>
        <v>45940</v>
      </c>
      <c r="G65" s="14">
        <f t="shared" si="1"/>
        <v>1.0421120077833148E-3</v>
      </c>
    </row>
    <row r="66" spans="2:7" ht="14.25" thickTop="1" thickBot="1" x14ac:dyDescent="0.25">
      <c r="B66" s="49"/>
      <c r="C66" s="41" t="s">
        <v>52</v>
      </c>
      <c r="D66" s="3">
        <v>69934.12</v>
      </c>
      <c r="E66" s="4"/>
      <c r="F66" s="9">
        <f t="shared" si="0"/>
        <v>69934.12</v>
      </c>
      <c r="G66" s="14">
        <f t="shared" si="1"/>
        <v>1.5863993514531837E-3</v>
      </c>
    </row>
    <row r="67" spans="2:7" ht="14.25" thickTop="1" thickBot="1" x14ac:dyDescent="0.25">
      <c r="B67" s="49"/>
      <c r="C67" s="41" t="s">
        <v>189</v>
      </c>
      <c r="D67" s="3">
        <v>6013.8</v>
      </c>
      <c r="E67" s="4"/>
      <c r="F67" s="9">
        <f t="shared" si="0"/>
        <v>6013.8</v>
      </c>
      <c r="G67" s="14">
        <f t="shared" si="1"/>
        <v>1.3641822360486064E-4</v>
      </c>
    </row>
    <row r="68" spans="2:7" ht="14.25" thickTop="1" thickBot="1" x14ac:dyDescent="0.25">
      <c r="B68" s="49"/>
      <c r="C68" s="41" t="s">
        <v>187</v>
      </c>
      <c r="D68" s="3">
        <v>23440</v>
      </c>
      <c r="E68" s="4">
        <v>12033.5</v>
      </c>
      <c r="F68" s="9">
        <f t="shared" si="0"/>
        <v>35473.5</v>
      </c>
      <c r="G68" s="14">
        <f t="shared" si="1"/>
        <v>8.04687860428851E-4</v>
      </c>
    </row>
    <row r="69" spans="2:7" ht="14.25" thickTop="1" thickBot="1" x14ac:dyDescent="0.25">
      <c r="B69" s="49"/>
      <c r="C69" s="41" t="s">
        <v>43</v>
      </c>
      <c r="D69" s="3">
        <v>1315240.6100000001</v>
      </c>
      <c r="E69" s="4">
        <v>116107.48</v>
      </c>
      <c r="F69" s="9">
        <f t="shared" ref="F69:F132" si="2">SUM(D69,E69)</f>
        <v>1431348.09</v>
      </c>
      <c r="G69" s="14">
        <f t="shared" ref="G69:G132" si="3">F69/$F$196</f>
        <v>3.2468981974460444E-2</v>
      </c>
    </row>
    <row r="70" spans="2:7" ht="14.25" thickTop="1" thickBot="1" x14ac:dyDescent="0.25">
      <c r="B70" s="49"/>
      <c r="C70" s="41" t="s">
        <v>53</v>
      </c>
      <c r="D70" s="3">
        <v>15940.45</v>
      </c>
      <c r="E70" s="4">
        <v>6837.46</v>
      </c>
      <c r="F70" s="9">
        <f t="shared" si="2"/>
        <v>22777.91</v>
      </c>
      <c r="G70" s="14">
        <f t="shared" si="3"/>
        <v>5.1669859649994872E-4</v>
      </c>
    </row>
    <row r="71" spans="2:7" ht="14.25" thickTop="1" thickBot="1" x14ac:dyDescent="0.25">
      <c r="B71" s="49"/>
      <c r="C71" s="41" t="s">
        <v>54</v>
      </c>
      <c r="D71" s="3">
        <v>22394.65</v>
      </c>
      <c r="E71" s="4">
        <v>8182.33</v>
      </c>
      <c r="F71" s="9">
        <f t="shared" si="2"/>
        <v>30576.980000000003</v>
      </c>
      <c r="G71" s="14">
        <f t="shared" si="3"/>
        <v>6.9361423638986206E-4</v>
      </c>
    </row>
    <row r="72" spans="2:7" ht="14.25" thickTop="1" thickBot="1" x14ac:dyDescent="0.25">
      <c r="B72" s="49"/>
      <c r="C72" s="41" t="s">
        <v>55</v>
      </c>
      <c r="D72" s="3">
        <v>933804.92</v>
      </c>
      <c r="E72" s="4">
        <v>721052.05</v>
      </c>
      <c r="F72" s="9">
        <f t="shared" si="2"/>
        <v>1654856.9700000002</v>
      </c>
      <c r="G72" s="14">
        <f t="shared" si="3"/>
        <v>3.7539101427969367E-2</v>
      </c>
    </row>
    <row r="73" spans="2:7" ht="14.25" thickTop="1" thickBot="1" x14ac:dyDescent="0.25">
      <c r="B73" s="49"/>
      <c r="C73" s="41" t="s">
        <v>56</v>
      </c>
      <c r="D73" s="3">
        <v>353778.42</v>
      </c>
      <c r="E73" s="4">
        <v>180766.77</v>
      </c>
      <c r="F73" s="9">
        <f t="shared" si="2"/>
        <v>534545.18999999994</v>
      </c>
      <c r="G73" s="14">
        <f t="shared" si="3"/>
        <v>1.2125728367475259E-2</v>
      </c>
    </row>
    <row r="74" spans="2:7" ht="14.25" thickTop="1" thickBot="1" x14ac:dyDescent="0.25">
      <c r="B74" s="49"/>
      <c r="C74" s="41" t="s">
        <v>242</v>
      </c>
      <c r="D74" s="3">
        <v>1440</v>
      </c>
      <c r="E74" s="4"/>
      <c r="F74" s="9">
        <f t="shared" si="2"/>
        <v>1440</v>
      </c>
      <c r="G74" s="14">
        <f t="shared" si="3"/>
        <v>3.266524360487534E-5</v>
      </c>
    </row>
    <row r="75" spans="2:7" ht="14.25" thickTop="1" thickBot="1" x14ac:dyDescent="0.25">
      <c r="B75" s="49"/>
      <c r="C75" s="41" t="s">
        <v>57</v>
      </c>
      <c r="D75" s="3">
        <v>522469.74</v>
      </c>
      <c r="E75" s="4">
        <v>86444.33</v>
      </c>
      <c r="F75" s="9">
        <f t="shared" si="2"/>
        <v>608914.06999999995</v>
      </c>
      <c r="G75" s="14">
        <f t="shared" si="3"/>
        <v>1.3812726688184802E-2</v>
      </c>
    </row>
    <row r="76" spans="2:7" ht="14.25" thickTop="1" thickBot="1" x14ac:dyDescent="0.25">
      <c r="B76" s="49"/>
      <c r="C76" s="41" t="s">
        <v>58</v>
      </c>
      <c r="D76" s="3">
        <v>38891.53</v>
      </c>
      <c r="E76" s="4">
        <v>5937.72</v>
      </c>
      <c r="F76" s="9">
        <f t="shared" si="2"/>
        <v>44829.25</v>
      </c>
      <c r="G76" s="14">
        <f t="shared" si="3"/>
        <v>1.0169155360235124E-3</v>
      </c>
    </row>
    <row r="77" spans="2:7" ht="14.25" thickTop="1" thickBot="1" x14ac:dyDescent="0.25">
      <c r="B77" s="49"/>
      <c r="C77" s="41" t="s">
        <v>59</v>
      </c>
      <c r="D77" s="3">
        <v>99487.89</v>
      </c>
      <c r="E77" s="4">
        <v>17008.310000000001</v>
      </c>
      <c r="F77" s="9">
        <f t="shared" si="2"/>
        <v>116496.2</v>
      </c>
      <c r="G77" s="14">
        <f t="shared" si="3"/>
        <v>2.6426227444738045E-3</v>
      </c>
    </row>
    <row r="78" spans="2:7" ht="14.25" thickTop="1" thickBot="1" x14ac:dyDescent="0.25">
      <c r="B78" s="49"/>
      <c r="C78" s="41" t="s">
        <v>60</v>
      </c>
      <c r="D78" s="3">
        <v>630</v>
      </c>
      <c r="E78" s="4">
        <v>11790.75</v>
      </c>
      <c r="F78" s="9">
        <f t="shared" si="2"/>
        <v>12420.75</v>
      </c>
      <c r="G78" s="14">
        <f t="shared" si="3"/>
        <v>2.8175473923976071E-4</v>
      </c>
    </row>
    <row r="79" spans="2:7" ht="14.25" thickTop="1" thickBot="1" x14ac:dyDescent="0.25">
      <c r="B79" s="49"/>
      <c r="C79" s="41" t="s">
        <v>190</v>
      </c>
      <c r="D79" s="3">
        <v>4636.51</v>
      </c>
      <c r="E79" s="4"/>
      <c r="F79" s="9">
        <f t="shared" si="2"/>
        <v>4636.51</v>
      </c>
      <c r="G79" s="14">
        <f t="shared" si="3"/>
        <v>1.0517550599058374E-4</v>
      </c>
    </row>
    <row r="80" spans="2:7" ht="14.25" thickTop="1" thickBot="1" x14ac:dyDescent="0.25">
      <c r="B80" s="49"/>
      <c r="C80" s="41" t="s">
        <v>46</v>
      </c>
      <c r="D80" s="3">
        <v>302.56</v>
      </c>
      <c r="E80" s="4"/>
      <c r="F80" s="9">
        <f t="shared" si="2"/>
        <v>302.56</v>
      </c>
      <c r="G80" s="14">
        <f t="shared" si="3"/>
        <v>6.8633306285354745E-6</v>
      </c>
    </row>
    <row r="81" spans="2:7" ht="14.25" thickTop="1" thickBot="1" x14ac:dyDescent="0.25">
      <c r="B81" s="49"/>
      <c r="C81" s="41" t="s">
        <v>61</v>
      </c>
      <c r="D81" s="3">
        <v>117546.75</v>
      </c>
      <c r="E81" s="4">
        <v>44028.38</v>
      </c>
      <c r="F81" s="9">
        <f t="shared" si="2"/>
        <v>161575.13</v>
      </c>
      <c r="G81" s="14">
        <f t="shared" si="3"/>
        <v>3.6652020707912515E-3</v>
      </c>
    </row>
    <row r="82" spans="2:7" ht="14.25" thickTop="1" thickBot="1" x14ac:dyDescent="0.25">
      <c r="B82" s="49"/>
      <c r="C82" s="41" t="s">
        <v>62</v>
      </c>
      <c r="D82" s="3">
        <v>2773804.76</v>
      </c>
      <c r="E82" s="4">
        <v>387535.88</v>
      </c>
      <c r="F82" s="12">
        <f t="shared" si="2"/>
        <v>3161340.6399999997</v>
      </c>
      <c r="G82" s="14">
        <f t="shared" si="3"/>
        <v>7.1712473696939241E-2</v>
      </c>
    </row>
    <row r="83" spans="2:7" ht="14.25" thickTop="1" thickBot="1" x14ac:dyDescent="0.25">
      <c r="B83" s="49"/>
      <c r="C83" s="41" t="s">
        <v>63</v>
      </c>
      <c r="D83" s="3">
        <v>177334.69</v>
      </c>
      <c r="E83" s="4">
        <v>42104.1</v>
      </c>
      <c r="F83" s="9">
        <f t="shared" si="2"/>
        <v>219438.79</v>
      </c>
      <c r="G83" s="14">
        <f t="shared" si="3"/>
        <v>4.9777927303535302E-3</v>
      </c>
    </row>
    <row r="84" spans="2:7" ht="14.25" thickTop="1" thickBot="1" x14ac:dyDescent="0.25">
      <c r="B84" s="49"/>
      <c r="C84" s="41" t="s">
        <v>64</v>
      </c>
      <c r="D84" s="3">
        <v>61030.78</v>
      </c>
      <c r="E84" s="4">
        <v>22069.79</v>
      </c>
      <c r="F84" s="9">
        <f t="shared" si="2"/>
        <v>83100.570000000007</v>
      </c>
      <c r="G84" s="14">
        <f t="shared" si="3"/>
        <v>1.8850696963569416E-3</v>
      </c>
    </row>
    <row r="85" spans="2:7" ht="14.25" thickTop="1" thickBot="1" x14ac:dyDescent="0.25">
      <c r="B85" s="49"/>
      <c r="C85" s="41" t="s">
        <v>44</v>
      </c>
      <c r="D85" s="3">
        <v>180621.77</v>
      </c>
      <c r="E85" s="4"/>
      <c r="F85" s="9">
        <f t="shared" si="2"/>
        <v>180621.77</v>
      </c>
      <c r="G85" s="14">
        <f t="shared" si="3"/>
        <v>4.0972598037456696E-3</v>
      </c>
    </row>
    <row r="86" spans="2:7" ht="14.25" thickTop="1" thickBot="1" x14ac:dyDescent="0.25">
      <c r="B86" s="49"/>
      <c r="C86" s="41" t="s">
        <v>191</v>
      </c>
      <c r="D86" s="3">
        <v>11151.5</v>
      </c>
      <c r="E86" s="4"/>
      <c r="F86" s="9">
        <f t="shared" si="2"/>
        <v>11151.5</v>
      </c>
      <c r="G86" s="14">
        <f t="shared" si="3"/>
        <v>2.5296282226372734E-4</v>
      </c>
    </row>
    <row r="87" spans="2:7" ht="14.25" thickTop="1" thickBot="1" x14ac:dyDescent="0.25">
      <c r="B87" s="49"/>
      <c r="C87" s="41" t="s">
        <v>192</v>
      </c>
      <c r="D87" s="3"/>
      <c r="E87" s="4">
        <v>27942.05</v>
      </c>
      <c r="F87" s="9">
        <f t="shared" si="2"/>
        <v>27942.05</v>
      </c>
      <c r="G87" s="14">
        <f t="shared" si="3"/>
        <v>6.3384296532611594E-4</v>
      </c>
    </row>
    <row r="88" spans="2:7" ht="14.25" thickTop="1" thickBot="1" x14ac:dyDescent="0.25">
      <c r="B88" s="49"/>
      <c r="C88" s="41" t="s">
        <v>65</v>
      </c>
      <c r="D88" s="3"/>
      <c r="E88" s="4">
        <v>3981</v>
      </c>
      <c r="F88" s="9">
        <f t="shared" si="2"/>
        <v>3981</v>
      </c>
      <c r="G88" s="14">
        <f t="shared" si="3"/>
        <v>9.0305788049311621E-5</v>
      </c>
    </row>
    <row r="89" spans="2:7" ht="14.25" thickTop="1" thickBot="1" x14ac:dyDescent="0.25">
      <c r="B89" s="49"/>
      <c r="C89" s="41" t="s">
        <v>66</v>
      </c>
      <c r="D89" s="3">
        <v>209398.58</v>
      </c>
      <c r="E89" s="4">
        <v>53624.2</v>
      </c>
      <c r="F89" s="9">
        <f t="shared" si="2"/>
        <v>263022.77999999997</v>
      </c>
      <c r="G89" s="14">
        <f t="shared" si="3"/>
        <v>5.9664605432857868E-3</v>
      </c>
    </row>
    <row r="90" spans="2:7" ht="14.25" thickTop="1" thickBot="1" x14ac:dyDescent="0.25">
      <c r="B90" s="49"/>
      <c r="C90" s="41" t="s">
        <v>67</v>
      </c>
      <c r="D90" s="3"/>
      <c r="E90" s="4">
        <v>1599.98</v>
      </c>
      <c r="F90" s="9">
        <f t="shared" si="2"/>
        <v>1599.98</v>
      </c>
      <c r="G90" s="14">
        <f t="shared" si="3"/>
        <v>3.6294261432589202E-5</v>
      </c>
    </row>
    <row r="91" spans="2:7" ht="14.25" thickTop="1" thickBot="1" x14ac:dyDescent="0.25">
      <c r="B91" s="49"/>
      <c r="C91" s="41" t="s">
        <v>68</v>
      </c>
      <c r="D91" s="3">
        <v>20946.16</v>
      </c>
      <c r="E91" s="4">
        <v>25776.29</v>
      </c>
      <c r="F91" s="9">
        <f t="shared" si="2"/>
        <v>46722.45</v>
      </c>
      <c r="G91" s="14">
        <f t="shared" si="3"/>
        <v>1.0598612576851443E-3</v>
      </c>
    </row>
    <row r="92" spans="2:7" ht="14.25" thickTop="1" thickBot="1" x14ac:dyDescent="0.25">
      <c r="B92" s="49"/>
      <c r="C92" s="41" t="s">
        <v>69</v>
      </c>
      <c r="D92" s="3">
        <v>113020.82</v>
      </c>
      <c r="E92" s="4">
        <v>197768.27</v>
      </c>
      <c r="F92" s="9">
        <f t="shared" si="2"/>
        <v>310789.08999999997</v>
      </c>
      <c r="G92" s="14">
        <f t="shared" si="3"/>
        <v>7.0500009267968934E-3</v>
      </c>
    </row>
    <row r="93" spans="2:7" ht="14.25" thickTop="1" thickBot="1" x14ac:dyDescent="0.25">
      <c r="B93" s="49"/>
      <c r="C93" s="41" t="s">
        <v>70</v>
      </c>
      <c r="D93" s="3">
        <v>187674.37</v>
      </c>
      <c r="E93" s="4">
        <v>29176.2</v>
      </c>
      <c r="F93" s="9">
        <f t="shared" si="2"/>
        <v>216850.57</v>
      </c>
      <c r="G93" s="14">
        <f t="shared" si="3"/>
        <v>4.9190810381292173E-3</v>
      </c>
    </row>
    <row r="94" spans="2:7" ht="14.25" thickTop="1" thickBot="1" x14ac:dyDescent="0.25">
      <c r="B94" s="49"/>
      <c r="C94" s="41" t="s">
        <v>71</v>
      </c>
      <c r="D94" s="3">
        <v>22108.3</v>
      </c>
      <c r="E94" s="4">
        <v>6769.06</v>
      </c>
      <c r="F94" s="9">
        <f t="shared" si="2"/>
        <v>28877.360000000001</v>
      </c>
      <c r="G94" s="14">
        <f t="shared" si="3"/>
        <v>6.5505972157339104E-4</v>
      </c>
    </row>
    <row r="95" spans="2:7" ht="14.25" thickTop="1" thickBot="1" x14ac:dyDescent="0.25">
      <c r="B95" s="49"/>
      <c r="C95" s="41" t="s">
        <v>72</v>
      </c>
      <c r="D95" s="3">
        <v>804575.77</v>
      </c>
      <c r="E95" s="4">
        <v>253543.47</v>
      </c>
      <c r="F95" s="9">
        <f t="shared" si="2"/>
        <v>1058119.24</v>
      </c>
      <c r="G95" s="14">
        <f t="shared" si="3"/>
        <v>2.4002585234448304E-2</v>
      </c>
    </row>
    <row r="96" spans="2:7" ht="14.25" thickTop="1" thickBot="1" x14ac:dyDescent="0.25">
      <c r="B96" s="49"/>
      <c r="C96" s="41" t="s">
        <v>48</v>
      </c>
      <c r="D96" s="3">
        <v>1072299.27</v>
      </c>
      <c r="E96" s="4">
        <v>211152.89</v>
      </c>
      <c r="F96" s="9">
        <f t="shared" si="2"/>
        <v>1283452.1600000001</v>
      </c>
      <c r="G96" s="14">
        <f t="shared" si="3"/>
        <v>2.9114081570557952E-2</v>
      </c>
    </row>
    <row r="97" spans="2:7" ht="14.25" thickTop="1" thickBot="1" x14ac:dyDescent="0.25">
      <c r="B97" s="49"/>
      <c r="C97" s="41" t="s">
        <v>45</v>
      </c>
      <c r="D97" s="3">
        <v>1564964.54</v>
      </c>
      <c r="E97" s="4">
        <v>225958.09</v>
      </c>
      <c r="F97" s="9">
        <f t="shared" si="2"/>
        <v>1790922.6300000001</v>
      </c>
      <c r="G97" s="14">
        <f t="shared" si="3"/>
        <v>4.0625641657245852E-2</v>
      </c>
    </row>
    <row r="98" spans="2:7" ht="14.25" thickTop="1" thickBot="1" x14ac:dyDescent="0.25">
      <c r="B98" s="49"/>
      <c r="C98" s="41" t="s">
        <v>73</v>
      </c>
      <c r="D98" s="3"/>
      <c r="E98" s="4">
        <v>2219.25</v>
      </c>
      <c r="F98" s="9">
        <f t="shared" si="2"/>
        <v>2219.25</v>
      </c>
      <c r="G98" s="14">
        <f t="shared" si="3"/>
        <v>5.0341904076471948E-5</v>
      </c>
    </row>
    <row r="99" spans="2:7" ht="14.25" thickTop="1" thickBot="1" x14ac:dyDescent="0.25">
      <c r="B99" s="49"/>
      <c r="C99" s="41" t="s">
        <v>74</v>
      </c>
      <c r="D99" s="3">
        <v>69805.95</v>
      </c>
      <c r="E99" s="4">
        <v>30068.47</v>
      </c>
      <c r="F99" s="9">
        <f t="shared" si="2"/>
        <v>99874.42</v>
      </c>
      <c r="G99" s="14">
        <f t="shared" si="3"/>
        <v>2.2655710133303014E-3</v>
      </c>
    </row>
    <row r="100" spans="2:7" ht="14.25" thickTop="1" thickBot="1" x14ac:dyDescent="0.25">
      <c r="B100" s="49"/>
      <c r="C100" s="41" t="s">
        <v>210</v>
      </c>
      <c r="D100" s="3">
        <v>3300</v>
      </c>
      <c r="E100" s="4"/>
      <c r="F100" s="9">
        <f t="shared" si="2"/>
        <v>3300</v>
      </c>
      <c r="G100" s="14">
        <f t="shared" si="3"/>
        <v>7.4857849927839322E-5</v>
      </c>
    </row>
    <row r="101" spans="2:7" ht="14.25" thickTop="1" thickBot="1" x14ac:dyDescent="0.25">
      <c r="B101" s="49"/>
      <c r="C101" s="41" t="s">
        <v>75</v>
      </c>
      <c r="D101" s="3">
        <v>615.28</v>
      </c>
      <c r="E101" s="4">
        <v>7918.68</v>
      </c>
      <c r="F101" s="9">
        <f t="shared" si="2"/>
        <v>8533.9600000000009</v>
      </c>
      <c r="G101" s="14">
        <f t="shared" si="3"/>
        <v>1.9358602938490416E-4</v>
      </c>
    </row>
    <row r="102" spans="2:7" ht="14.25" thickTop="1" thickBot="1" x14ac:dyDescent="0.25">
      <c r="B102" s="49"/>
      <c r="C102" s="41" t="s">
        <v>76</v>
      </c>
      <c r="D102" s="3">
        <v>76.319999999999993</v>
      </c>
      <c r="E102" s="4">
        <v>2260</v>
      </c>
      <c r="F102" s="9">
        <f t="shared" si="2"/>
        <v>2336.3200000000002</v>
      </c>
      <c r="G102" s="14">
        <f t="shared" si="3"/>
        <v>5.2997543013154421E-5</v>
      </c>
    </row>
    <row r="103" spans="2:7" ht="14.25" thickTop="1" thickBot="1" x14ac:dyDescent="0.25">
      <c r="B103" s="49"/>
      <c r="C103" s="41" t="s">
        <v>77</v>
      </c>
      <c r="D103" s="3">
        <v>5340</v>
      </c>
      <c r="E103" s="4"/>
      <c r="F103" s="9">
        <f t="shared" si="2"/>
        <v>5340</v>
      </c>
      <c r="G103" s="14">
        <f t="shared" si="3"/>
        <v>1.2113361170141273E-4</v>
      </c>
    </row>
    <row r="104" spans="2:7" ht="14.25" thickTop="1" thickBot="1" x14ac:dyDescent="0.25">
      <c r="B104" s="49"/>
      <c r="C104" s="41" t="s">
        <v>234</v>
      </c>
      <c r="D104" s="3">
        <v>0</v>
      </c>
      <c r="E104" s="4"/>
      <c r="F104" s="9">
        <f t="shared" si="2"/>
        <v>0</v>
      </c>
      <c r="G104" s="14">
        <f t="shared" si="3"/>
        <v>0</v>
      </c>
    </row>
    <row r="105" spans="2:7" ht="14.25" thickTop="1" thickBot="1" x14ac:dyDescent="0.25">
      <c r="B105" s="49"/>
      <c r="C105" s="41" t="s">
        <v>78</v>
      </c>
      <c r="D105" s="3"/>
      <c r="E105" s="4">
        <v>8332.73</v>
      </c>
      <c r="F105" s="9">
        <f t="shared" si="2"/>
        <v>8332.73</v>
      </c>
      <c r="G105" s="14">
        <f t="shared" si="3"/>
        <v>1.8902128843309229E-4</v>
      </c>
    </row>
    <row r="106" spans="2:7" ht="14.25" thickTop="1" thickBot="1" x14ac:dyDescent="0.25">
      <c r="B106" s="49"/>
      <c r="C106" s="41" t="s">
        <v>235</v>
      </c>
      <c r="D106" s="3">
        <v>235149</v>
      </c>
      <c r="E106" s="4"/>
      <c r="F106" s="9">
        <f t="shared" si="2"/>
        <v>235149</v>
      </c>
      <c r="G106" s="14">
        <f t="shared" si="3"/>
        <v>5.3341662280853002E-3</v>
      </c>
    </row>
    <row r="107" spans="2:7" ht="14.25" thickTop="1" thickBot="1" x14ac:dyDescent="0.25">
      <c r="B107" s="49"/>
      <c r="C107" s="41" t="s">
        <v>79</v>
      </c>
      <c r="D107" s="3">
        <v>475349.73</v>
      </c>
      <c r="E107" s="4">
        <v>604.86</v>
      </c>
      <c r="F107" s="9">
        <f t="shared" si="2"/>
        <v>475954.58999999997</v>
      </c>
      <c r="G107" s="14">
        <f t="shared" si="3"/>
        <v>1.0796647657783725E-2</v>
      </c>
    </row>
    <row r="108" spans="2:7" ht="14.25" thickTop="1" thickBot="1" x14ac:dyDescent="0.25">
      <c r="B108" s="49"/>
      <c r="C108" s="41" t="s">
        <v>80</v>
      </c>
      <c r="D108" s="3"/>
      <c r="E108" s="4">
        <v>456.33</v>
      </c>
      <c r="F108" s="9">
        <f t="shared" si="2"/>
        <v>456.33</v>
      </c>
      <c r="G108" s="14">
        <f t="shared" si="3"/>
        <v>1.0351479593203309E-5</v>
      </c>
    </row>
    <row r="109" spans="2:7" ht="14.25" thickTop="1" thickBot="1" x14ac:dyDescent="0.25">
      <c r="B109" s="49"/>
      <c r="C109" s="41" t="s">
        <v>81</v>
      </c>
      <c r="D109" s="3"/>
      <c r="E109" s="4">
        <v>722.4</v>
      </c>
      <c r="F109" s="9">
        <f t="shared" si="2"/>
        <v>722.4</v>
      </c>
      <c r="G109" s="14">
        <f t="shared" si="3"/>
        <v>1.6387063875112462E-5</v>
      </c>
    </row>
    <row r="110" spans="2:7" ht="14.25" thickTop="1" thickBot="1" x14ac:dyDescent="0.25">
      <c r="B110" s="49"/>
      <c r="C110" s="41" t="s">
        <v>236</v>
      </c>
      <c r="D110" s="3">
        <v>44837.2</v>
      </c>
      <c r="E110" s="4"/>
      <c r="F110" s="9">
        <f t="shared" si="2"/>
        <v>44837.2</v>
      </c>
      <c r="G110" s="14">
        <f t="shared" si="3"/>
        <v>1.0170958753892476E-3</v>
      </c>
    </row>
    <row r="111" spans="2:7" ht="14.25" thickTop="1" thickBot="1" x14ac:dyDescent="0.25">
      <c r="B111" s="49"/>
      <c r="C111" s="41" t="s">
        <v>193</v>
      </c>
      <c r="D111" s="3">
        <v>50437.55</v>
      </c>
      <c r="E111" s="4"/>
      <c r="F111" s="9">
        <f t="shared" si="2"/>
        <v>50437.55</v>
      </c>
      <c r="G111" s="14">
        <f t="shared" si="3"/>
        <v>1.144135317766028E-3</v>
      </c>
    </row>
    <row r="112" spans="2:7" ht="14.25" customHeight="1" thickTop="1" thickBot="1" x14ac:dyDescent="0.25">
      <c r="B112" s="49"/>
      <c r="C112" s="41" t="s">
        <v>82</v>
      </c>
      <c r="D112" s="3">
        <v>179308.44</v>
      </c>
      <c r="E112" s="4">
        <v>34414.370000000003</v>
      </c>
      <c r="F112" s="9">
        <f t="shared" si="2"/>
        <v>213722.81</v>
      </c>
      <c r="G112" s="14">
        <f t="shared" si="3"/>
        <v>4.848130314283672E-3</v>
      </c>
    </row>
    <row r="113" spans="2:7" ht="14.25" thickTop="1" thickBot="1" x14ac:dyDescent="0.25">
      <c r="B113" s="49"/>
      <c r="C113" s="41" t="s">
        <v>83</v>
      </c>
      <c r="D113" s="3">
        <v>77897.19</v>
      </c>
      <c r="E113" s="4">
        <v>6688.92</v>
      </c>
      <c r="F113" s="9">
        <f t="shared" si="2"/>
        <v>84586.11</v>
      </c>
      <c r="G113" s="14">
        <f t="shared" si="3"/>
        <v>1.918767978290821E-3</v>
      </c>
    </row>
    <row r="114" spans="2:7" ht="14.25" thickTop="1" thickBot="1" x14ac:dyDescent="0.25">
      <c r="B114" s="49"/>
      <c r="C114" s="41" t="s">
        <v>84</v>
      </c>
      <c r="D114" s="3">
        <v>279796.5</v>
      </c>
      <c r="E114" s="4">
        <v>31558.11</v>
      </c>
      <c r="F114" s="9">
        <f t="shared" si="2"/>
        <v>311354.61</v>
      </c>
      <c r="G114" s="14">
        <f t="shared" si="3"/>
        <v>7.0628292938548307E-3</v>
      </c>
    </row>
    <row r="115" spans="2:7" ht="14.25" thickTop="1" thickBot="1" x14ac:dyDescent="0.25">
      <c r="B115" s="49"/>
      <c r="C115" s="41" t="s">
        <v>211</v>
      </c>
      <c r="D115" s="3"/>
      <c r="E115" s="4">
        <v>2996</v>
      </c>
      <c r="F115" s="9">
        <f t="shared" si="2"/>
        <v>2996</v>
      </c>
      <c r="G115" s="14">
        <f t="shared" si="3"/>
        <v>6.7961854055698974E-5</v>
      </c>
    </row>
    <row r="116" spans="2:7" ht="14.25" thickTop="1" thickBot="1" x14ac:dyDescent="0.25">
      <c r="B116" s="49"/>
      <c r="C116" s="41" t="s">
        <v>85</v>
      </c>
      <c r="D116" s="3">
        <v>7204.12</v>
      </c>
      <c r="E116" s="4">
        <v>14431</v>
      </c>
      <c r="F116" s="9">
        <f t="shared" si="2"/>
        <v>21635.119999999999</v>
      </c>
      <c r="G116" s="14">
        <f t="shared" si="3"/>
        <v>4.9077532306993792E-4</v>
      </c>
    </row>
    <row r="117" spans="2:7" ht="14.25" thickTop="1" thickBot="1" x14ac:dyDescent="0.25">
      <c r="B117" s="49"/>
      <c r="C117" s="41" t="s">
        <v>212</v>
      </c>
      <c r="D117" s="3">
        <v>7442</v>
      </c>
      <c r="E117" s="4"/>
      <c r="F117" s="9">
        <f t="shared" si="2"/>
        <v>7442</v>
      </c>
      <c r="G117" s="14">
        <f t="shared" si="3"/>
        <v>1.6881579368575159E-4</v>
      </c>
    </row>
    <row r="118" spans="2:7" ht="14.25" thickTop="1" thickBot="1" x14ac:dyDescent="0.25">
      <c r="B118" s="49"/>
      <c r="C118" s="41" t="s">
        <v>86</v>
      </c>
      <c r="D118" s="3">
        <v>3281.39</v>
      </c>
      <c r="E118" s="4"/>
      <c r="F118" s="9">
        <f t="shared" si="2"/>
        <v>3281.39</v>
      </c>
      <c r="G118" s="14">
        <f t="shared" si="3"/>
        <v>7.4435697022640209E-5</v>
      </c>
    </row>
    <row r="119" spans="2:7" ht="14.25" thickTop="1" thickBot="1" x14ac:dyDescent="0.25">
      <c r="B119" s="49"/>
      <c r="C119" s="41" t="s">
        <v>87</v>
      </c>
      <c r="D119" s="3">
        <v>3910.46</v>
      </c>
      <c r="E119" s="4"/>
      <c r="F119" s="9">
        <f t="shared" si="2"/>
        <v>3910.46</v>
      </c>
      <c r="G119" s="14">
        <f t="shared" si="3"/>
        <v>8.8705644796611692E-5</v>
      </c>
    </row>
    <row r="120" spans="2:7" ht="14.25" thickTop="1" thickBot="1" x14ac:dyDescent="0.25">
      <c r="B120" s="49"/>
      <c r="C120" s="41" t="s">
        <v>88</v>
      </c>
      <c r="D120" s="3">
        <v>146058.29</v>
      </c>
      <c r="E120" s="4"/>
      <c r="F120" s="9">
        <f t="shared" si="2"/>
        <v>146058.29</v>
      </c>
      <c r="G120" s="14">
        <f t="shared" si="3"/>
        <v>3.3132150162232836E-3</v>
      </c>
    </row>
    <row r="121" spans="2:7" ht="14.25" thickTop="1" thickBot="1" x14ac:dyDescent="0.25">
      <c r="B121" s="49"/>
      <c r="C121" s="41" t="s">
        <v>89</v>
      </c>
      <c r="D121" s="3">
        <v>647.04</v>
      </c>
      <c r="E121" s="4"/>
      <c r="F121" s="9">
        <f t="shared" si="2"/>
        <v>647.04</v>
      </c>
      <c r="G121" s="14">
        <f t="shared" si="3"/>
        <v>1.4677582793123987E-5</v>
      </c>
    </row>
    <row r="122" spans="2:7" ht="14.25" thickTop="1" thickBot="1" x14ac:dyDescent="0.25">
      <c r="B122" s="49"/>
      <c r="C122" s="41" t="s">
        <v>90</v>
      </c>
      <c r="D122" s="3">
        <v>4379.09</v>
      </c>
      <c r="E122" s="4"/>
      <c r="F122" s="9">
        <f t="shared" si="2"/>
        <v>4379.09</v>
      </c>
      <c r="G122" s="14">
        <f t="shared" si="3"/>
        <v>9.9336140012273313E-5</v>
      </c>
    </row>
    <row r="123" spans="2:7" ht="14.25" thickTop="1" thickBot="1" x14ac:dyDescent="0.25">
      <c r="B123" s="49"/>
      <c r="C123" s="41" t="s">
        <v>91</v>
      </c>
      <c r="D123" s="3">
        <v>4865.8500000000004</v>
      </c>
      <c r="E123" s="4"/>
      <c r="F123" s="9">
        <f t="shared" si="2"/>
        <v>4865.8500000000004</v>
      </c>
      <c r="G123" s="14">
        <f t="shared" si="3"/>
        <v>1.1037789971859909E-4</v>
      </c>
    </row>
    <row r="124" spans="2:7" ht="14.25" thickTop="1" thickBot="1" x14ac:dyDescent="0.25">
      <c r="B124" s="49"/>
      <c r="C124" s="41" t="s">
        <v>92</v>
      </c>
      <c r="D124" s="3">
        <v>16278.82</v>
      </c>
      <c r="E124" s="4"/>
      <c r="F124" s="9">
        <f t="shared" si="2"/>
        <v>16278.82</v>
      </c>
      <c r="G124" s="14">
        <f t="shared" si="3"/>
        <v>3.6927195895827554E-4</v>
      </c>
    </row>
    <row r="125" spans="2:7" ht="14.25" thickTop="1" thickBot="1" x14ac:dyDescent="0.25">
      <c r="B125" s="49"/>
      <c r="C125" s="41" t="s">
        <v>93</v>
      </c>
      <c r="D125" s="3">
        <v>29694.63</v>
      </c>
      <c r="E125" s="4">
        <v>5370.64</v>
      </c>
      <c r="F125" s="9">
        <f t="shared" si="2"/>
        <v>35065.270000000004</v>
      </c>
      <c r="G125" s="14">
        <f t="shared" si="3"/>
        <v>7.9542749070883839E-4</v>
      </c>
    </row>
    <row r="126" spans="2:7" ht="14.25" customHeight="1" thickTop="1" thickBot="1" x14ac:dyDescent="0.25">
      <c r="B126" s="49"/>
      <c r="C126" s="41" t="s">
        <v>194</v>
      </c>
      <c r="D126" s="3">
        <v>75261.5</v>
      </c>
      <c r="E126" s="4"/>
      <c r="F126" s="9">
        <f t="shared" si="2"/>
        <v>75261.5</v>
      </c>
      <c r="G126" s="14">
        <f t="shared" si="3"/>
        <v>1.7072466885891149E-3</v>
      </c>
    </row>
    <row r="127" spans="2:7" ht="14.25" thickTop="1" thickBot="1" x14ac:dyDescent="0.25">
      <c r="B127" s="49"/>
      <c r="C127" s="41" t="s">
        <v>94</v>
      </c>
      <c r="D127" s="3">
        <v>1382.18</v>
      </c>
      <c r="E127" s="4"/>
      <c r="F127" s="9">
        <f t="shared" si="2"/>
        <v>1382.18</v>
      </c>
      <c r="G127" s="14">
        <f t="shared" si="3"/>
        <v>3.1353643337351805E-5</v>
      </c>
    </row>
    <row r="128" spans="2:7" ht="14.25" thickTop="1" thickBot="1" x14ac:dyDescent="0.25">
      <c r="B128" s="49"/>
      <c r="C128" s="41" t="s">
        <v>95</v>
      </c>
      <c r="D128" s="3">
        <v>244717.1</v>
      </c>
      <c r="E128" s="4"/>
      <c r="F128" s="9">
        <f t="shared" si="2"/>
        <v>244717.1</v>
      </c>
      <c r="G128" s="14">
        <f t="shared" si="3"/>
        <v>5.5512108929018332E-3</v>
      </c>
    </row>
    <row r="129" spans="2:8" ht="14.25" thickTop="1" thickBot="1" x14ac:dyDescent="0.25">
      <c r="B129" s="49"/>
      <c r="C129" s="41" t="s">
        <v>195</v>
      </c>
      <c r="D129" s="3">
        <v>989.86</v>
      </c>
      <c r="E129" s="4"/>
      <c r="F129" s="9">
        <f t="shared" si="2"/>
        <v>989.86</v>
      </c>
      <c r="G129" s="14">
        <f t="shared" si="3"/>
        <v>2.2454179190779103E-5</v>
      </c>
    </row>
    <row r="130" spans="2:8" ht="14.25" thickTop="1" thickBot="1" x14ac:dyDescent="0.25">
      <c r="B130" s="49"/>
      <c r="C130" s="41" t="s">
        <v>96</v>
      </c>
      <c r="D130" s="3">
        <v>36758.82</v>
      </c>
      <c r="E130" s="4"/>
      <c r="F130" s="9">
        <f t="shared" si="2"/>
        <v>36758.82</v>
      </c>
      <c r="G130" s="14">
        <f t="shared" si="3"/>
        <v>8.33844312449836E-4</v>
      </c>
    </row>
    <row r="131" spans="2:8" ht="14.25" thickTop="1" thickBot="1" x14ac:dyDescent="0.25">
      <c r="B131" s="49"/>
      <c r="C131" s="41" t="s">
        <v>196</v>
      </c>
      <c r="D131" s="3">
        <v>60657.23</v>
      </c>
      <c r="E131" s="4"/>
      <c r="F131" s="9">
        <f t="shared" si="2"/>
        <v>60657.23</v>
      </c>
      <c r="G131" s="14">
        <f t="shared" si="3"/>
        <v>1.3759605516298283E-3</v>
      </c>
    </row>
    <row r="132" spans="2:8" ht="14.25" thickTop="1" thickBot="1" x14ac:dyDescent="0.25">
      <c r="B132" s="49"/>
      <c r="C132" s="41" t="s">
        <v>237</v>
      </c>
      <c r="D132" s="3">
        <v>3500</v>
      </c>
      <c r="E132" s="4"/>
      <c r="F132" s="9">
        <f t="shared" si="2"/>
        <v>3500</v>
      </c>
      <c r="G132" s="14">
        <f t="shared" si="3"/>
        <v>7.939468931740534E-5</v>
      </c>
    </row>
    <row r="133" spans="2:8" ht="14.25" thickTop="1" thickBot="1" x14ac:dyDescent="0.25">
      <c r="B133" s="49"/>
      <c r="C133" s="41" t="s">
        <v>97</v>
      </c>
      <c r="D133" s="3">
        <v>29759.63</v>
      </c>
      <c r="E133" s="4"/>
      <c r="F133" s="9">
        <f t="shared" ref="F133:F160" si="4">SUM(D133,E133)</f>
        <v>29759.63</v>
      </c>
      <c r="G133" s="14">
        <f t="shared" ref="G133:G195" si="5">F133/$F$196</f>
        <v>6.7507330801455309E-4</v>
      </c>
    </row>
    <row r="134" spans="2:8" ht="14.25" thickTop="1" thickBot="1" x14ac:dyDescent="0.25">
      <c r="B134" s="49"/>
      <c r="C134" s="41" t="s">
        <v>187</v>
      </c>
      <c r="D134" s="3">
        <v>90.09</v>
      </c>
      <c r="E134" s="4"/>
      <c r="F134" s="9">
        <f t="shared" si="4"/>
        <v>90.09</v>
      </c>
      <c r="G134" s="14">
        <f t="shared" si="5"/>
        <v>2.0436193030300138E-6</v>
      </c>
    </row>
    <row r="135" spans="2:8" ht="14.25" thickTop="1" thickBot="1" x14ac:dyDescent="0.25">
      <c r="B135" s="49"/>
      <c r="C135" s="41" t="s">
        <v>64</v>
      </c>
      <c r="D135" s="3">
        <v>23755.759999999998</v>
      </c>
      <c r="E135" s="4"/>
      <c r="F135" s="9">
        <f t="shared" si="4"/>
        <v>23755.759999999998</v>
      </c>
      <c r="G135" s="14">
        <f t="shared" si="5"/>
        <v>5.388803384853843E-4</v>
      </c>
    </row>
    <row r="136" spans="2:8" ht="14.25" thickTop="1" thickBot="1" x14ac:dyDescent="0.25">
      <c r="B136" s="49"/>
      <c r="C136" s="41" t="s">
        <v>75</v>
      </c>
      <c r="D136" s="3">
        <v>245054.13</v>
      </c>
      <c r="E136" s="4">
        <v>27591.119999999999</v>
      </c>
      <c r="F136" s="9">
        <f t="shared" si="4"/>
        <v>272645.25</v>
      </c>
      <c r="G136" s="14">
        <f t="shared" si="5"/>
        <v>6.1847385478903741E-3</v>
      </c>
    </row>
    <row r="137" spans="2:8" ht="14.25" thickTop="1" thickBot="1" x14ac:dyDescent="0.25">
      <c r="B137" s="49"/>
      <c r="C137" s="41" t="s">
        <v>88</v>
      </c>
      <c r="D137" s="3">
        <v>2077</v>
      </c>
      <c r="E137" s="4"/>
      <c r="F137" s="9">
        <f t="shared" si="4"/>
        <v>2077</v>
      </c>
      <c r="G137" s="14">
        <f t="shared" si="5"/>
        <v>4.7115077060643117E-5</v>
      </c>
    </row>
    <row r="138" spans="2:8" ht="14.25" thickTop="1" thickBot="1" x14ac:dyDescent="0.25">
      <c r="B138" s="49"/>
      <c r="C138" s="41" t="s">
        <v>89</v>
      </c>
      <c r="D138" s="3">
        <v>5285.53</v>
      </c>
      <c r="E138" s="4">
        <v>1041.44</v>
      </c>
      <c r="F138" s="9">
        <f t="shared" si="4"/>
        <v>6326.9699999999993</v>
      </c>
      <c r="G138" s="14">
        <f t="shared" si="5"/>
        <v>1.4352223356301258E-4</v>
      </c>
    </row>
    <row r="139" spans="2:8" ht="14.25" thickTop="1" thickBot="1" x14ac:dyDescent="0.25">
      <c r="B139" s="49"/>
      <c r="C139" s="41" t="s">
        <v>90</v>
      </c>
      <c r="D139" s="3">
        <v>2292.66</v>
      </c>
      <c r="E139" s="4"/>
      <c r="F139" s="9">
        <f t="shared" si="4"/>
        <v>2292.66</v>
      </c>
      <c r="G139" s="14">
        <f t="shared" si="5"/>
        <v>5.2007150974412149E-5</v>
      </c>
    </row>
    <row r="140" spans="2:8" ht="14.25" thickTop="1" thickBot="1" x14ac:dyDescent="0.25">
      <c r="B140" s="49"/>
      <c r="C140" s="41" t="s">
        <v>91</v>
      </c>
      <c r="D140" s="3">
        <v>63.41</v>
      </c>
      <c r="E140" s="4"/>
      <c r="F140" s="9">
        <f t="shared" si="4"/>
        <v>63.41</v>
      </c>
      <c r="G140" s="14">
        <f t="shared" si="5"/>
        <v>1.4384049284619065E-6</v>
      </c>
      <c r="H140" s="32" t="s">
        <v>197</v>
      </c>
    </row>
    <row r="141" spans="2:8" ht="14.25" thickTop="1" thickBot="1" x14ac:dyDescent="0.25">
      <c r="B141" s="49"/>
      <c r="C141" s="41" t="s">
        <v>92</v>
      </c>
      <c r="D141" s="3">
        <v>7424.11</v>
      </c>
      <c r="E141" s="4"/>
      <c r="F141" s="9">
        <f t="shared" si="4"/>
        <v>7424.11</v>
      </c>
      <c r="G141" s="14">
        <f t="shared" si="5"/>
        <v>1.684099734023549E-4</v>
      </c>
    </row>
    <row r="142" spans="2:8" ht="14.25" thickTop="1" thickBot="1" x14ac:dyDescent="0.25">
      <c r="B142" s="49"/>
      <c r="C142" s="41" t="s">
        <v>46</v>
      </c>
      <c r="D142" s="3">
        <v>594.79</v>
      </c>
      <c r="E142" s="4"/>
      <c r="F142" s="9">
        <f t="shared" si="4"/>
        <v>594.79</v>
      </c>
      <c r="G142" s="14">
        <f t="shared" si="5"/>
        <v>1.3492333502599864E-5</v>
      </c>
    </row>
    <row r="143" spans="2:8" ht="14.25" thickTop="1" thickBot="1" x14ac:dyDescent="0.25">
      <c r="B143" s="49"/>
      <c r="C143" s="41" t="s">
        <v>98</v>
      </c>
      <c r="D143" s="3">
        <v>9746.7999999999993</v>
      </c>
      <c r="E143" s="4"/>
      <c r="F143" s="9">
        <f t="shared" si="4"/>
        <v>9746.7999999999993</v>
      </c>
      <c r="G143" s="14">
        <f t="shared" si="5"/>
        <v>2.2109833081111039E-4</v>
      </c>
    </row>
    <row r="144" spans="2:8" ht="22.5" thickTop="1" thickBot="1" x14ac:dyDescent="0.25">
      <c r="B144" s="41" t="s">
        <v>99</v>
      </c>
      <c r="C144" s="41" t="s">
        <v>100</v>
      </c>
      <c r="D144" s="3">
        <v>128592.7</v>
      </c>
      <c r="E144" s="4"/>
      <c r="F144" s="9">
        <f t="shared" si="4"/>
        <v>128592.7</v>
      </c>
      <c r="G144" s="14">
        <f t="shared" si="5"/>
        <v>2.9170221328532315E-3</v>
      </c>
    </row>
    <row r="145" spans="2:8" ht="14.25" thickTop="1" thickBot="1" x14ac:dyDescent="0.25">
      <c r="B145" s="49" t="s">
        <v>101</v>
      </c>
      <c r="C145" s="41" t="s">
        <v>5</v>
      </c>
      <c r="D145" s="3">
        <v>1384.8</v>
      </c>
      <c r="E145" s="4"/>
      <c r="F145" s="9">
        <f t="shared" si="4"/>
        <v>1384.8</v>
      </c>
      <c r="G145" s="14">
        <f t="shared" si="5"/>
        <v>3.1413075933355116E-5</v>
      </c>
    </row>
    <row r="146" spans="2:8" ht="14.25" thickTop="1" thickBot="1" x14ac:dyDescent="0.25">
      <c r="B146" s="49"/>
      <c r="C146" s="41" t="s">
        <v>6</v>
      </c>
      <c r="D146" s="3">
        <v>2631512</v>
      </c>
      <c r="E146" s="4"/>
      <c r="F146" s="12">
        <f t="shared" si="4"/>
        <v>2631512</v>
      </c>
      <c r="G146" s="14">
        <f t="shared" si="5"/>
        <v>5.9693736478578278E-2</v>
      </c>
    </row>
    <row r="147" spans="2:8" ht="14.25" thickTop="1" thickBot="1" x14ac:dyDescent="0.25">
      <c r="B147" s="49"/>
      <c r="C147" s="41" t="s">
        <v>9</v>
      </c>
      <c r="D147" s="3">
        <v>16295.89</v>
      </c>
      <c r="E147" s="4"/>
      <c r="F147" s="9">
        <f t="shared" si="4"/>
        <v>16295.89</v>
      </c>
      <c r="G147" s="14">
        <f t="shared" si="5"/>
        <v>3.6965917820017499E-4</v>
      </c>
    </row>
    <row r="148" spans="2:8" ht="14.25" thickTop="1" thickBot="1" x14ac:dyDescent="0.25">
      <c r="B148" s="49"/>
      <c r="C148" s="41" t="s">
        <v>10</v>
      </c>
      <c r="D148" s="3">
        <v>120310.39999999999</v>
      </c>
      <c r="E148" s="4"/>
      <c r="F148" s="9">
        <f t="shared" si="4"/>
        <v>120310.39999999999</v>
      </c>
      <c r="G148" s="14">
        <f t="shared" si="5"/>
        <v>2.7291448084722182E-3</v>
      </c>
    </row>
    <row r="149" spans="2:8" ht="14.25" thickTop="1" thickBot="1" x14ac:dyDescent="0.25">
      <c r="B149" s="49"/>
      <c r="C149" s="41" t="s">
        <v>11</v>
      </c>
      <c r="D149" s="3"/>
      <c r="E149" s="4">
        <v>3990</v>
      </c>
      <c r="F149" s="9">
        <f t="shared" si="4"/>
        <v>3990</v>
      </c>
      <c r="G149" s="14">
        <f t="shared" si="5"/>
        <v>9.0509945821842095E-5</v>
      </c>
    </row>
    <row r="150" spans="2:8" ht="14.25" thickTop="1" thickBot="1" x14ac:dyDescent="0.25">
      <c r="B150" s="49"/>
      <c r="C150" s="41" t="s">
        <v>12</v>
      </c>
      <c r="D150" s="3">
        <v>940840.61</v>
      </c>
      <c r="E150" s="4">
        <v>225639.49</v>
      </c>
      <c r="F150" s="9">
        <f t="shared" si="4"/>
        <v>1166480.1000000001</v>
      </c>
      <c r="G150" s="14">
        <f t="shared" si="5"/>
        <v>2.6460664324124548E-2</v>
      </c>
    </row>
    <row r="151" spans="2:8" ht="14.25" thickTop="1" thickBot="1" x14ac:dyDescent="0.25">
      <c r="B151" s="49"/>
      <c r="C151" s="41" t="s">
        <v>14</v>
      </c>
      <c r="D151" s="3">
        <v>18677</v>
      </c>
      <c r="E151" s="4">
        <v>2398.2800000000002</v>
      </c>
      <c r="F151" s="9">
        <f t="shared" si="4"/>
        <v>21075.279999999999</v>
      </c>
      <c r="G151" s="14">
        <f t="shared" si="5"/>
        <v>4.7807580225066467E-4</v>
      </c>
    </row>
    <row r="152" spans="2:8" ht="14.25" thickTop="1" thickBot="1" x14ac:dyDescent="0.25">
      <c r="B152" s="49"/>
      <c r="C152" s="41" t="s">
        <v>15</v>
      </c>
      <c r="D152" s="3">
        <v>6088.37</v>
      </c>
      <c r="E152" s="4"/>
      <c r="F152" s="9">
        <f t="shared" si="4"/>
        <v>6088.37</v>
      </c>
      <c r="G152" s="14">
        <f t="shared" si="5"/>
        <v>1.3810978417126034E-4</v>
      </c>
    </row>
    <row r="153" spans="2:8" ht="14.25" thickTop="1" thickBot="1" x14ac:dyDescent="0.25">
      <c r="B153" s="49"/>
      <c r="C153" s="41" t="s">
        <v>20</v>
      </c>
      <c r="D153" s="3"/>
      <c r="E153" s="4">
        <v>2886.01</v>
      </c>
      <c r="F153" s="9">
        <f t="shared" si="4"/>
        <v>2886.01</v>
      </c>
      <c r="G153" s="14">
        <f t="shared" si="5"/>
        <v>6.5466819233407145E-5</v>
      </c>
    </row>
    <row r="154" spans="2:8" ht="14.25" thickTop="1" thickBot="1" x14ac:dyDescent="0.25">
      <c r="B154" s="49"/>
      <c r="C154" s="41" t="s">
        <v>22</v>
      </c>
      <c r="D154" s="3">
        <v>10150.83</v>
      </c>
      <c r="E154" s="4">
        <v>15990.32</v>
      </c>
      <c r="F154" s="9">
        <f t="shared" si="4"/>
        <v>26141.15</v>
      </c>
      <c r="G154" s="14">
        <f t="shared" si="5"/>
        <v>5.9299099504276883E-4</v>
      </c>
    </row>
    <row r="155" spans="2:8" ht="14.25" thickTop="1" thickBot="1" x14ac:dyDescent="0.25">
      <c r="B155" s="49"/>
      <c r="C155" s="41" t="s">
        <v>23</v>
      </c>
      <c r="D155" s="3">
        <v>10816.83</v>
      </c>
      <c r="E155" s="4">
        <v>55170.75</v>
      </c>
      <c r="F155" s="9">
        <f t="shared" si="4"/>
        <v>65987.58</v>
      </c>
      <c r="G155" s="14">
        <f t="shared" si="5"/>
        <v>1.4968752608306944E-3</v>
      </c>
    </row>
    <row r="156" spans="2:8" ht="14.25" thickTop="1" thickBot="1" x14ac:dyDescent="0.25">
      <c r="B156" s="49"/>
      <c r="C156" s="41" t="s">
        <v>24</v>
      </c>
      <c r="D156" s="3">
        <v>8052.87</v>
      </c>
      <c r="E156" s="4">
        <v>3670.06</v>
      </c>
      <c r="F156" s="9">
        <f t="shared" si="4"/>
        <v>11722.93</v>
      </c>
      <c r="G156" s="14">
        <f t="shared" si="5"/>
        <v>2.6592525292562589E-4</v>
      </c>
    </row>
    <row r="157" spans="2:8" ht="14.25" thickTop="1" thickBot="1" x14ac:dyDescent="0.25">
      <c r="B157" s="49"/>
      <c r="C157" s="41" t="s">
        <v>25</v>
      </c>
      <c r="D157" s="3">
        <v>54.5</v>
      </c>
      <c r="E157" s="4"/>
      <c r="F157" s="9">
        <f t="shared" si="4"/>
        <v>54.5</v>
      </c>
      <c r="G157" s="14">
        <f t="shared" si="5"/>
        <v>1.2362887336567405E-6</v>
      </c>
    </row>
    <row r="158" spans="2:8" ht="14.25" thickTop="1" thickBot="1" x14ac:dyDescent="0.25">
      <c r="B158" s="49"/>
      <c r="C158" s="41" t="s">
        <v>26</v>
      </c>
      <c r="D158" s="3">
        <v>1576.26</v>
      </c>
      <c r="E158" s="4">
        <v>826.24</v>
      </c>
      <c r="F158" s="9">
        <f t="shared" si="4"/>
        <v>2402.5</v>
      </c>
      <c r="G158" s="14">
        <f t="shared" si="5"/>
        <v>5.4498783167161811E-5</v>
      </c>
    </row>
    <row r="159" spans="2:8" ht="14.25" thickTop="1" thickBot="1" x14ac:dyDescent="0.25">
      <c r="B159" s="49"/>
      <c r="C159" s="41" t="s">
        <v>28</v>
      </c>
      <c r="D159" s="3">
        <v>18085.22</v>
      </c>
      <c r="E159" s="4">
        <v>50</v>
      </c>
      <c r="F159" s="9">
        <f t="shared" si="4"/>
        <v>18135.22</v>
      </c>
      <c r="G159" s="14">
        <f t="shared" si="5"/>
        <v>4.113829021722274E-4</v>
      </c>
    </row>
    <row r="160" spans="2:8" ht="14.25" thickTop="1" thickBot="1" x14ac:dyDescent="0.25">
      <c r="B160" s="49"/>
      <c r="C160" s="41" t="s">
        <v>29</v>
      </c>
      <c r="D160" s="3">
        <v>6805.34</v>
      </c>
      <c r="E160" s="4">
        <v>854.48</v>
      </c>
      <c r="F160" s="9">
        <f t="shared" si="4"/>
        <v>7659.82</v>
      </c>
      <c r="G160" s="14">
        <f t="shared" si="5"/>
        <v>1.7375686546492795E-4</v>
      </c>
      <c r="H160" s="10"/>
    </row>
    <row r="161" spans="2:8" ht="14.25" thickTop="1" thickBot="1" x14ac:dyDescent="0.25">
      <c r="B161" s="49"/>
      <c r="C161" s="41" t="s">
        <v>33</v>
      </c>
      <c r="D161" s="3">
        <v>884.49</v>
      </c>
      <c r="E161" s="4">
        <v>91.38</v>
      </c>
      <c r="F161" s="9">
        <f>SUM(D161,E161)</f>
        <v>975.87</v>
      </c>
      <c r="G161" s="14">
        <f t="shared" si="5"/>
        <v>2.2136827275478958E-5</v>
      </c>
    </row>
    <row r="162" spans="2:8" ht="14.25" thickTop="1" thickBot="1" x14ac:dyDescent="0.25">
      <c r="B162" s="49"/>
      <c r="C162" s="41" t="s">
        <v>34</v>
      </c>
      <c r="D162" s="3">
        <v>3486.43</v>
      </c>
      <c r="E162" s="4"/>
      <c r="F162" s="9">
        <f t="shared" ref="F162:F195" si="6">SUM(D162,E162)</f>
        <v>3486.43</v>
      </c>
      <c r="G162" s="14">
        <f t="shared" si="5"/>
        <v>7.9086864764823289E-5</v>
      </c>
    </row>
    <row r="163" spans="2:8" ht="14.25" thickTop="1" thickBot="1" x14ac:dyDescent="0.25">
      <c r="B163" s="49"/>
      <c r="C163" s="41" t="s">
        <v>36</v>
      </c>
      <c r="D163" s="3">
        <v>0</v>
      </c>
      <c r="E163" s="4"/>
      <c r="F163" s="9">
        <f t="shared" si="6"/>
        <v>0</v>
      </c>
      <c r="G163" s="14">
        <f t="shared" si="5"/>
        <v>0</v>
      </c>
    </row>
    <row r="164" spans="2:8" ht="14.25" thickTop="1" thickBot="1" x14ac:dyDescent="0.25">
      <c r="B164" s="49"/>
      <c r="C164" s="41" t="s">
        <v>102</v>
      </c>
      <c r="D164" s="3"/>
      <c r="E164" s="4">
        <v>87.5</v>
      </c>
      <c r="F164" s="9">
        <f t="shared" si="6"/>
        <v>87.5</v>
      </c>
      <c r="G164" s="14">
        <f t="shared" si="5"/>
        <v>1.9848672329351337E-6</v>
      </c>
    </row>
    <row r="165" spans="2:8" ht="14.25" thickTop="1" thickBot="1" x14ac:dyDescent="0.25">
      <c r="B165" s="49"/>
      <c r="C165" s="41" t="s">
        <v>186</v>
      </c>
      <c r="D165" s="3">
        <v>5232.4799999999996</v>
      </c>
      <c r="E165" s="4"/>
      <c r="F165" s="9">
        <f t="shared" si="6"/>
        <v>5232.4799999999996</v>
      </c>
      <c r="G165" s="14">
        <f t="shared" si="5"/>
        <v>1.1869460684558202E-4</v>
      </c>
    </row>
    <row r="166" spans="2:8" ht="14.25" thickTop="1" thickBot="1" x14ac:dyDescent="0.25">
      <c r="B166" s="49"/>
      <c r="C166" s="41" t="s">
        <v>40</v>
      </c>
      <c r="D166" s="3">
        <v>40414.89</v>
      </c>
      <c r="E166" s="4"/>
      <c r="F166" s="9">
        <f t="shared" si="6"/>
        <v>40414.89</v>
      </c>
      <c r="G166" s="14">
        <f t="shared" si="5"/>
        <v>9.1677932438488912E-4</v>
      </c>
    </row>
    <row r="167" spans="2:8" ht="14.25" thickTop="1" thickBot="1" x14ac:dyDescent="0.25">
      <c r="B167" s="49"/>
      <c r="C167" s="41" t="s">
        <v>47</v>
      </c>
      <c r="D167" s="3">
        <v>360127.14</v>
      </c>
      <c r="E167" s="4">
        <v>19838.009999999998</v>
      </c>
      <c r="F167" s="9">
        <f t="shared" si="6"/>
        <v>379965.15</v>
      </c>
      <c r="G167" s="14">
        <f t="shared" si="5"/>
        <v>8.6192042959118056E-3</v>
      </c>
    </row>
    <row r="168" spans="2:8" ht="14.25" thickTop="1" thickBot="1" x14ac:dyDescent="0.25">
      <c r="B168" s="49"/>
      <c r="C168" s="41" t="s">
        <v>48</v>
      </c>
      <c r="D168" s="3">
        <v>148052.25</v>
      </c>
      <c r="E168" s="4">
        <v>62342.8</v>
      </c>
      <c r="F168" s="9">
        <f t="shared" si="6"/>
        <v>210395.05</v>
      </c>
      <c r="G168" s="14">
        <f t="shared" si="5"/>
        <v>4.7726427510485607E-3</v>
      </c>
    </row>
    <row r="169" spans="2:8" ht="14.25" thickTop="1" thickBot="1" x14ac:dyDescent="0.25">
      <c r="B169" s="49"/>
      <c r="C169" s="41" t="s">
        <v>49</v>
      </c>
      <c r="D169" s="3">
        <v>276612.47999999998</v>
      </c>
      <c r="E169" s="4">
        <v>86464.12</v>
      </c>
      <c r="F169" s="9">
        <f t="shared" si="6"/>
        <v>363076.6</v>
      </c>
      <c r="G169" s="14">
        <f t="shared" si="5"/>
        <v>8.2361011015485291E-3</v>
      </c>
    </row>
    <row r="170" spans="2:8" ht="14.25" thickTop="1" thickBot="1" x14ac:dyDescent="0.25">
      <c r="B170" s="49"/>
      <c r="C170" s="41" t="s">
        <v>103</v>
      </c>
      <c r="D170" s="3">
        <v>1128935.6599999999</v>
      </c>
      <c r="E170" s="4">
        <v>90430.67</v>
      </c>
      <c r="F170" s="9">
        <f t="shared" si="6"/>
        <v>1219366.3299999998</v>
      </c>
      <c r="G170" s="14">
        <f t="shared" si="5"/>
        <v>2.7660345981272785E-2</v>
      </c>
    </row>
    <row r="171" spans="2:8" ht="14.25" thickTop="1" thickBot="1" x14ac:dyDescent="0.25">
      <c r="B171" s="49"/>
      <c r="C171" s="41" t="s">
        <v>55</v>
      </c>
      <c r="D171" s="3">
        <v>0</v>
      </c>
      <c r="E171" s="4">
        <v>393532.36</v>
      </c>
      <c r="F171" s="9">
        <f t="shared" si="6"/>
        <v>393532.36</v>
      </c>
      <c r="G171" s="14">
        <f t="shared" si="5"/>
        <v>8.9269655595843756E-3</v>
      </c>
    </row>
    <row r="172" spans="2:8" ht="14.25" thickTop="1" thickBot="1" x14ac:dyDescent="0.25">
      <c r="B172" s="49"/>
      <c r="C172" s="41" t="s">
        <v>56</v>
      </c>
      <c r="D172" s="3">
        <v>14489.15</v>
      </c>
      <c r="E172" s="4">
        <v>18246.990000000002</v>
      </c>
      <c r="F172" s="9">
        <f t="shared" si="6"/>
        <v>32736.14</v>
      </c>
      <c r="G172" s="14">
        <f t="shared" si="5"/>
        <v>7.4259304707173881E-4</v>
      </c>
    </row>
    <row r="173" spans="2:8" ht="14.25" thickTop="1" thickBot="1" x14ac:dyDescent="0.25">
      <c r="B173" s="49"/>
      <c r="C173" s="41" t="s">
        <v>58</v>
      </c>
      <c r="D173" s="3"/>
      <c r="E173" s="4">
        <v>29850</v>
      </c>
      <c r="F173" s="9">
        <f t="shared" si="6"/>
        <v>29850</v>
      </c>
      <c r="G173" s="14">
        <f t="shared" si="5"/>
        <v>6.7712327889272843E-4</v>
      </c>
      <c r="H173" s="10"/>
    </row>
    <row r="174" spans="2:8" ht="14.25" thickTop="1" thickBot="1" x14ac:dyDescent="0.25">
      <c r="B174" s="49"/>
      <c r="C174" s="41" t="s">
        <v>59</v>
      </c>
      <c r="D174" s="3">
        <v>3095.64</v>
      </c>
      <c r="E174" s="4">
        <v>7072.36</v>
      </c>
      <c r="F174" s="9">
        <f t="shared" si="6"/>
        <v>10168</v>
      </c>
      <c r="G174" s="14">
        <f t="shared" si="5"/>
        <v>2.3065291456553645E-4</v>
      </c>
    </row>
    <row r="175" spans="2:8" ht="14.25" thickTop="1" thickBot="1" x14ac:dyDescent="0.25">
      <c r="B175" s="49"/>
      <c r="C175" s="41" t="s">
        <v>61</v>
      </c>
      <c r="D175" s="3">
        <v>2513311.44</v>
      </c>
      <c r="E175" s="4">
        <v>385130.75</v>
      </c>
      <c r="F175" s="12">
        <f t="shared" si="6"/>
        <v>2898442.19</v>
      </c>
      <c r="G175" s="14">
        <f t="shared" si="5"/>
        <v>6.5748833479859992E-2</v>
      </c>
    </row>
    <row r="176" spans="2:8" ht="14.25" thickTop="1" thickBot="1" x14ac:dyDescent="0.25">
      <c r="B176" s="49"/>
      <c r="C176" s="41" t="s">
        <v>62</v>
      </c>
      <c r="D176" s="3">
        <v>665417.31000000006</v>
      </c>
      <c r="E176" s="4">
        <v>110531.17</v>
      </c>
      <c r="F176" s="9">
        <f t="shared" si="6"/>
        <v>775948.4800000001</v>
      </c>
      <c r="G176" s="14">
        <f t="shared" si="5"/>
        <v>1.7601768141689407E-2</v>
      </c>
    </row>
    <row r="177" spans="2:7" ht="14.25" thickTop="1" thickBot="1" x14ac:dyDescent="0.25">
      <c r="B177" s="49"/>
      <c r="C177" s="41" t="s">
        <v>63</v>
      </c>
      <c r="D177" s="3">
        <v>23339.63</v>
      </c>
      <c r="E177" s="4">
        <v>1268</v>
      </c>
      <c r="F177" s="9">
        <f t="shared" si="6"/>
        <v>24607.63</v>
      </c>
      <c r="G177" s="14">
        <f t="shared" si="5"/>
        <v>5.5820432533933238E-4</v>
      </c>
    </row>
    <row r="178" spans="2:7" ht="14.25" thickTop="1" thickBot="1" x14ac:dyDescent="0.25">
      <c r="B178" s="49"/>
      <c r="C178" s="41" t="s">
        <v>104</v>
      </c>
      <c r="D178" s="3">
        <v>266458.78000000003</v>
      </c>
      <c r="E178" s="4">
        <v>203600.99</v>
      </c>
      <c r="F178" s="9">
        <f t="shared" si="6"/>
        <v>470059.77</v>
      </c>
      <c r="G178" s="14">
        <f t="shared" si="5"/>
        <v>1.0662928399931718E-2</v>
      </c>
    </row>
    <row r="179" spans="2:7" ht="14.25" thickTop="1" thickBot="1" x14ac:dyDescent="0.25">
      <c r="B179" s="49"/>
      <c r="C179" s="41" t="s">
        <v>44</v>
      </c>
      <c r="D179" s="3">
        <v>10175</v>
      </c>
      <c r="E179" s="4"/>
      <c r="F179" s="9">
        <f t="shared" si="6"/>
        <v>10175</v>
      </c>
      <c r="G179" s="14">
        <f t="shared" si="5"/>
        <v>2.3081170394417125E-4</v>
      </c>
    </row>
    <row r="180" spans="2:7" ht="14.25" thickTop="1" thickBot="1" x14ac:dyDescent="0.25">
      <c r="B180" s="49"/>
      <c r="C180" s="41" t="s">
        <v>105</v>
      </c>
      <c r="D180" s="3">
        <v>26495.21</v>
      </c>
      <c r="E180" s="4">
        <v>5904.09</v>
      </c>
      <c r="F180" s="9">
        <f t="shared" si="6"/>
        <v>32399.3</v>
      </c>
      <c r="G180" s="14">
        <f t="shared" si="5"/>
        <v>7.3495210217183174E-4</v>
      </c>
    </row>
    <row r="181" spans="2:7" ht="14.25" thickTop="1" thickBot="1" x14ac:dyDescent="0.25">
      <c r="B181" s="49"/>
      <c r="C181" s="41" t="s">
        <v>191</v>
      </c>
      <c r="D181" s="3">
        <v>122.85</v>
      </c>
      <c r="E181" s="4"/>
      <c r="F181" s="9">
        <f t="shared" si="6"/>
        <v>122.85</v>
      </c>
      <c r="G181" s="14">
        <f t="shared" si="5"/>
        <v>2.7867535950409274E-6</v>
      </c>
    </row>
    <row r="182" spans="2:7" ht="14.25" thickTop="1" thickBot="1" x14ac:dyDescent="0.25">
      <c r="B182" s="49"/>
      <c r="C182" s="41" t="s">
        <v>68</v>
      </c>
      <c r="D182" s="3">
        <v>3093.52</v>
      </c>
      <c r="E182" s="4"/>
      <c r="F182" s="9">
        <f t="shared" si="6"/>
        <v>3093.52</v>
      </c>
      <c r="G182" s="14">
        <f t="shared" si="5"/>
        <v>7.0174016942051368E-5</v>
      </c>
    </row>
    <row r="183" spans="2:7" ht="14.25" thickTop="1" thickBot="1" x14ac:dyDescent="0.25">
      <c r="B183" s="49"/>
      <c r="C183" s="41" t="s">
        <v>71</v>
      </c>
      <c r="D183" s="3"/>
      <c r="E183" s="4">
        <v>3114.18</v>
      </c>
      <c r="F183" s="9">
        <f t="shared" si="6"/>
        <v>3114.18</v>
      </c>
      <c r="G183" s="14">
        <f t="shared" si="5"/>
        <v>7.0642672450993535E-5</v>
      </c>
    </row>
    <row r="184" spans="2:7" ht="14.25" thickTop="1" thickBot="1" x14ac:dyDescent="0.25">
      <c r="B184" s="49"/>
      <c r="C184" s="41" t="s">
        <v>238</v>
      </c>
      <c r="D184" s="3">
        <v>161345.97</v>
      </c>
      <c r="E184" s="4"/>
      <c r="F184" s="9">
        <f t="shared" si="6"/>
        <v>161345.97</v>
      </c>
      <c r="G184" s="14">
        <f t="shared" si="5"/>
        <v>3.6600037602186868E-3</v>
      </c>
    </row>
    <row r="185" spans="2:7" ht="14.25" thickTop="1" thickBot="1" x14ac:dyDescent="0.25">
      <c r="B185" s="49"/>
      <c r="C185" s="41" t="s">
        <v>48</v>
      </c>
      <c r="D185" s="3"/>
      <c r="E185" s="4">
        <v>30039.43</v>
      </c>
      <c r="F185" s="9">
        <f t="shared" si="6"/>
        <v>30039.43</v>
      </c>
      <c r="G185" s="14">
        <f t="shared" si="5"/>
        <v>6.8142034632055586E-4</v>
      </c>
    </row>
    <row r="186" spans="2:7" ht="14.25" thickTop="1" thickBot="1" x14ac:dyDescent="0.25">
      <c r="B186" s="49"/>
      <c r="C186" s="41" t="s">
        <v>45</v>
      </c>
      <c r="D186" s="3">
        <v>493230.07</v>
      </c>
      <c r="E186" s="4">
        <v>183979.97</v>
      </c>
      <c r="F186" s="9">
        <f t="shared" si="6"/>
        <v>677210.04</v>
      </c>
      <c r="G186" s="14">
        <f t="shared" si="5"/>
        <v>1.53619659224079E-2</v>
      </c>
    </row>
    <row r="187" spans="2:7" ht="14.25" thickTop="1" thickBot="1" x14ac:dyDescent="0.25">
      <c r="B187" s="49"/>
      <c r="C187" s="41" t="s">
        <v>74</v>
      </c>
      <c r="D187" s="3"/>
      <c r="E187" s="4">
        <v>4005.35</v>
      </c>
      <c r="F187" s="9">
        <f t="shared" si="6"/>
        <v>4005.35</v>
      </c>
      <c r="G187" s="14">
        <f t="shared" si="5"/>
        <v>9.0858148244991278E-5</v>
      </c>
    </row>
    <row r="188" spans="2:7" ht="14.25" thickTop="1" thickBot="1" x14ac:dyDescent="0.25">
      <c r="B188" s="49"/>
      <c r="C188" s="41" t="s">
        <v>77</v>
      </c>
      <c r="D188" s="3"/>
      <c r="E188" s="4">
        <v>282.24</v>
      </c>
      <c r="F188" s="9">
        <f t="shared" si="6"/>
        <v>282.24</v>
      </c>
      <c r="G188" s="14">
        <f t="shared" si="5"/>
        <v>6.4023877465555673E-6</v>
      </c>
    </row>
    <row r="189" spans="2:7" ht="14.25" thickTop="1" thickBot="1" x14ac:dyDescent="0.25">
      <c r="B189" s="49"/>
      <c r="C189" s="41" t="s">
        <v>82</v>
      </c>
      <c r="D189" s="3">
        <v>9294.1</v>
      </c>
      <c r="E189" s="4"/>
      <c r="F189" s="9">
        <f t="shared" si="6"/>
        <v>9294.1</v>
      </c>
      <c r="G189" s="14">
        <f t="shared" si="5"/>
        <v>2.1082919485282772E-4</v>
      </c>
    </row>
    <row r="190" spans="2:7" ht="14.25" thickTop="1" thickBot="1" x14ac:dyDescent="0.25">
      <c r="B190" s="49"/>
      <c r="C190" s="41" t="s">
        <v>85</v>
      </c>
      <c r="D190" s="3"/>
      <c r="E190" s="4">
        <v>5076.6099999999997</v>
      </c>
      <c r="F190" s="9">
        <f t="shared" si="6"/>
        <v>5076.6099999999997</v>
      </c>
      <c r="G190" s="14">
        <f t="shared" si="5"/>
        <v>1.1515882106732375E-4</v>
      </c>
    </row>
    <row r="191" spans="2:7" ht="14.25" thickTop="1" thickBot="1" x14ac:dyDescent="0.25">
      <c r="B191" s="49"/>
      <c r="C191" s="41" t="s">
        <v>194</v>
      </c>
      <c r="D191" s="3">
        <v>1500</v>
      </c>
      <c r="E191" s="4"/>
      <c r="F191" s="9">
        <f t="shared" si="6"/>
        <v>1500</v>
      </c>
      <c r="G191" s="14">
        <f t="shared" si="5"/>
        <v>3.4026295421745148E-5</v>
      </c>
    </row>
    <row r="192" spans="2:7" ht="14.25" thickTop="1" thickBot="1" x14ac:dyDescent="0.25">
      <c r="B192" s="49" t="s">
        <v>106</v>
      </c>
      <c r="C192" s="41" t="s">
        <v>6</v>
      </c>
      <c r="D192" s="3">
        <v>323230.21000000002</v>
      </c>
      <c r="E192" s="4"/>
      <c r="F192" s="9">
        <f t="shared" si="6"/>
        <v>323230.21000000002</v>
      </c>
      <c r="G192" s="14">
        <f t="shared" si="5"/>
        <v>7.3322177431284826E-3</v>
      </c>
    </row>
    <row r="193" spans="2:8" ht="14.25" thickTop="1" thickBot="1" x14ac:dyDescent="0.25">
      <c r="B193" s="49"/>
      <c r="C193" s="41" t="s">
        <v>39</v>
      </c>
      <c r="D193" s="3"/>
      <c r="E193" s="4">
        <v>7002.2</v>
      </c>
      <c r="F193" s="9">
        <f t="shared" si="6"/>
        <v>7002.2</v>
      </c>
      <c r="G193" s="14">
        <f t="shared" si="5"/>
        <v>1.5883928386809591E-4</v>
      </c>
    </row>
    <row r="194" spans="2:8" ht="14.25" thickTop="1" thickBot="1" x14ac:dyDescent="0.25">
      <c r="B194" s="49" t="s">
        <v>214</v>
      </c>
      <c r="C194" s="41" t="s">
        <v>67</v>
      </c>
      <c r="D194" s="3"/>
      <c r="E194" s="4">
        <v>16090</v>
      </c>
      <c r="F194" s="9">
        <f t="shared" si="6"/>
        <v>16090</v>
      </c>
      <c r="G194" s="14">
        <f t="shared" si="5"/>
        <v>3.649887288905863E-4</v>
      </c>
    </row>
    <row r="195" spans="2:8" ht="14.25" thickTop="1" thickBot="1" x14ac:dyDescent="0.25">
      <c r="B195" s="49"/>
      <c r="C195" s="41" t="s">
        <v>69</v>
      </c>
      <c r="D195" s="3"/>
      <c r="E195" s="4">
        <v>6051.5</v>
      </c>
      <c r="F195" s="9">
        <f t="shared" si="6"/>
        <v>6051.5</v>
      </c>
      <c r="G195" s="14">
        <f t="shared" si="5"/>
        <v>1.3727341782979383E-4</v>
      </c>
    </row>
    <row r="196" spans="2:8" ht="13.5" thickTop="1" x14ac:dyDescent="0.2">
      <c r="B196" s="37"/>
      <c r="C196" s="15"/>
      <c r="D196" s="5">
        <f>SUM(D4:D195)</f>
        <v>37695882.560000017</v>
      </c>
      <c r="E196" s="5">
        <f t="shared" ref="E196:F196" si="7">SUM(E4:E195)</f>
        <v>6387670.5100000035</v>
      </c>
      <c r="F196" s="5">
        <f t="shared" si="7"/>
        <v>44083553.069999993</v>
      </c>
      <c r="G196" s="31">
        <f>SUM(G4:G195)</f>
        <v>0.99999999999999967</v>
      </c>
      <c r="H196" s="10">
        <f>SUM(G4:G57,G61:G81,G83:G145,G147:G174,G176:G195)</f>
        <v>0.59962509687062271</v>
      </c>
    </row>
  </sheetData>
  <mergeCells count="6">
    <mergeCell ref="B192:B193"/>
    <mergeCell ref="B194:B195"/>
    <mergeCell ref="B1:G1"/>
    <mergeCell ref="B3"/>
    <mergeCell ref="B7:B143"/>
    <mergeCell ref="B145:B191"/>
  </mergeCells>
  <conditionalFormatting sqref="K10">
    <cfRule type="colorScale" priority="3">
      <colorScale>
        <cfvo type="percentile" val="5"/>
        <cfvo type="percentile" val="100"/>
        <color theme="3" tint="0.59999389629810485"/>
        <color rgb="FFFF0000"/>
      </colorScale>
    </cfRule>
  </conditionalFormatting>
  <conditionalFormatting sqref="G4:G195">
    <cfRule type="cellIs" dxfId="17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4º Trimestre'!A1" display="Relatório de Despesas Liquidadas - 4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2"/>
  <sheetViews>
    <sheetView showGridLines="0" zoomScale="80" zoomScaleNormal="80" workbookViewId="0">
      <selection activeCell="B1" sqref="B1:H1"/>
    </sheetView>
  </sheetViews>
  <sheetFormatPr defaultRowHeight="12.75" x14ac:dyDescent="0.2"/>
  <cols>
    <col min="2" max="2" width="54.28515625" style="36" customWidth="1"/>
    <col min="3" max="3" width="66.85546875" hidden="1" customWidth="1"/>
    <col min="4" max="4" width="66.85546875" style="8" customWidth="1"/>
    <col min="5" max="5" width="23.28515625" hidden="1" customWidth="1"/>
    <col min="6" max="6" width="11.5703125" hidden="1" customWidth="1"/>
    <col min="7" max="7" width="15.42578125" bestFit="1" customWidth="1"/>
    <col min="8" max="8" width="11.5703125" bestFit="1" customWidth="1"/>
  </cols>
  <sheetData>
    <row r="1" spans="2:8" ht="58.5" customHeight="1" x14ac:dyDescent="0.2">
      <c r="B1" s="50" t="s">
        <v>239</v>
      </c>
      <c r="C1" s="50"/>
      <c r="D1" s="50"/>
      <c r="E1" s="50"/>
      <c r="F1" s="50"/>
      <c r="G1" s="50"/>
      <c r="H1" s="50"/>
    </row>
    <row r="3" spans="2:8" ht="14.25" customHeight="1" thickBot="1" x14ac:dyDescent="0.25">
      <c r="B3" s="35" t="s">
        <v>110</v>
      </c>
      <c r="C3" s="16" t="s">
        <v>109</v>
      </c>
      <c r="D3" s="16" t="s">
        <v>107</v>
      </c>
      <c r="E3" s="27" t="s">
        <v>215</v>
      </c>
      <c r="F3" s="17" t="s">
        <v>1</v>
      </c>
      <c r="G3" s="17" t="s">
        <v>108</v>
      </c>
      <c r="H3" s="17" t="s">
        <v>111</v>
      </c>
    </row>
    <row r="4" spans="2:8" ht="14.25" customHeight="1" thickTop="1" thickBot="1" x14ac:dyDescent="0.25">
      <c r="B4" s="49" t="s">
        <v>115</v>
      </c>
      <c r="C4" s="49" t="s">
        <v>114</v>
      </c>
      <c r="D4" s="42" t="s">
        <v>116</v>
      </c>
      <c r="E4" s="4">
        <v>11902430.109999999</v>
      </c>
      <c r="F4" s="4"/>
      <c r="G4" s="33">
        <f>SUM(E4,F4)</f>
        <v>11902430.109999999</v>
      </c>
      <c r="H4" s="14">
        <f>G4/$G$62</f>
        <v>4.5330606864287387E-2</v>
      </c>
    </row>
    <row r="5" spans="2:8" ht="14.25" thickTop="1" thickBot="1" x14ac:dyDescent="0.25">
      <c r="B5" s="49"/>
      <c r="C5" s="49"/>
      <c r="D5" s="42" t="s">
        <v>117</v>
      </c>
      <c r="E5" s="4">
        <v>1101909.42</v>
      </c>
      <c r="F5" s="4"/>
      <c r="G5" s="33">
        <f t="shared" ref="G5:G61" si="0">SUM(E5,F5)</f>
        <v>1101909.42</v>
      </c>
      <c r="H5" s="14">
        <f t="shared" ref="H5:H61" si="1">G5/$G$62</f>
        <v>4.1966407075231232E-3</v>
      </c>
    </row>
    <row r="6" spans="2:8" ht="14.25" thickTop="1" thickBot="1" x14ac:dyDescent="0.25">
      <c r="B6" s="49"/>
      <c r="C6" s="49"/>
      <c r="D6" s="42" t="s">
        <v>118</v>
      </c>
      <c r="E6" s="4">
        <v>798211.11</v>
      </c>
      <c r="F6" s="4"/>
      <c r="G6" s="33">
        <f t="shared" si="0"/>
        <v>798211.11</v>
      </c>
      <c r="H6" s="14">
        <f t="shared" si="1"/>
        <v>3.0400005450749463E-3</v>
      </c>
    </row>
    <row r="7" spans="2:8" ht="14.25" thickTop="1" thickBot="1" x14ac:dyDescent="0.25">
      <c r="B7" s="49"/>
      <c r="C7" s="49"/>
      <c r="D7" s="42" t="s">
        <v>119</v>
      </c>
      <c r="E7" s="4">
        <v>119058.49</v>
      </c>
      <c r="F7" s="4"/>
      <c r="G7" s="33">
        <f t="shared" si="0"/>
        <v>119058.49</v>
      </c>
      <c r="H7" s="14">
        <f t="shared" si="1"/>
        <v>4.5343627764815261E-4</v>
      </c>
    </row>
    <row r="8" spans="2:8" ht="14.25" thickTop="1" thickBot="1" x14ac:dyDescent="0.25">
      <c r="B8" s="49"/>
      <c r="C8" s="49"/>
      <c r="D8" s="42" t="s">
        <v>120</v>
      </c>
      <c r="E8" s="4">
        <v>17335.04</v>
      </c>
      <c r="F8" s="4"/>
      <c r="G8" s="33">
        <f t="shared" si="0"/>
        <v>17335.04</v>
      </c>
      <c r="H8" s="14">
        <f t="shared" si="1"/>
        <v>6.6020793733246835E-5</v>
      </c>
    </row>
    <row r="9" spans="2:8" ht="14.25" thickTop="1" thickBot="1" x14ac:dyDescent="0.25">
      <c r="B9" s="49"/>
      <c r="C9" s="49"/>
      <c r="D9" s="42" t="s">
        <v>121</v>
      </c>
      <c r="E9" s="4">
        <v>1887505.44</v>
      </c>
      <c r="F9" s="4"/>
      <c r="G9" s="33">
        <f t="shared" si="0"/>
        <v>1887505.44</v>
      </c>
      <c r="H9" s="14">
        <f t="shared" si="1"/>
        <v>7.1885964684604885E-3</v>
      </c>
    </row>
    <row r="10" spans="2:8" ht="14.25" thickTop="1" thickBot="1" x14ac:dyDescent="0.25">
      <c r="B10" s="49"/>
      <c r="C10" s="49"/>
      <c r="D10" s="42" t="s">
        <v>198</v>
      </c>
      <c r="E10" s="4">
        <v>161832.68</v>
      </c>
      <c r="F10" s="4"/>
      <c r="G10" s="33">
        <f t="shared" si="0"/>
        <v>161832.68</v>
      </c>
      <c r="H10" s="14">
        <f t="shared" si="1"/>
        <v>6.1634250544437968E-4</v>
      </c>
    </row>
    <row r="11" spans="2:8" ht="14.25" thickTop="1" thickBot="1" x14ac:dyDescent="0.25">
      <c r="B11" s="49"/>
      <c r="C11" s="49"/>
      <c r="D11" s="42" t="s">
        <v>199</v>
      </c>
      <c r="E11" s="4">
        <v>8644.56</v>
      </c>
      <c r="F11" s="4"/>
      <c r="G11" s="33">
        <f t="shared" si="0"/>
        <v>8644.56</v>
      </c>
      <c r="H11" s="14">
        <f t="shared" si="1"/>
        <v>3.2922953317366225E-5</v>
      </c>
    </row>
    <row r="12" spans="2:8" ht="14.25" thickTop="1" thickBot="1" x14ac:dyDescent="0.25">
      <c r="B12" s="49"/>
      <c r="C12" s="49"/>
      <c r="D12" s="42" t="s">
        <v>122</v>
      </c>
      <c r="E12" s="4">
        <v>358750</v>
      </c>
      <c r="F12" s="4"/>
      <c r="G12" s="33">
        <f t="shared" si="0"/>
        <v>358750</v>
      </c>
      <c r="H12" s="14">
        <f t="shared" si="1"/>
        <v>1.3663054571435834E-3</v>
      </c>
    </row>
    <row r="13" spans="2:8" ht="14.25" thickTop="1" thickBot="1" x14ac:dyDescent="0.25">
      <c r="B13" s="49"/>
      <c r="C13" s="49"/>
      <c r="D13" s="42" t="s">
        <v>123</v>
      </c>
      <c r="E13" s="4">
        <v>43074.7</v>
      </c>
      <c r="F13" s="4"/>
      <c r="G13" s="33">
        <f t="shared" si="0"/>
        <v>43074.7</v>
      </c>
      <c r="H13" s="14">
        <f t="shared" si="1"/>
        <v>1.6405072522598663E-4</v>
      </c>
    </row>
    <row r="14" spans="2:8" ht="14.25" thickTop="1" thickBot="1" x14ac:dyDescent="0.25">
      <c r="B14" s="49"/>
      <c r="C14" s="49"/>
      <c r="D14" s="42" t="s">
        <v>243</v>
      </c>
      <c r="E14" s="4">
        <v>371861.97</v>
      </c>
      <c r="F14" s="4"/>
      <c r="G14" s="33">
        <f t="shared" si="0"/>
        <v>371861.97</v>
      </c>
      <c r="H14" s="14">
        <f t="shared" si="1"/>
        <v>1.4162426171851245E-3</v>
      </c>
    </row>
    <row r="15" spans="2:8" ht="14.25" thickTop="1" thickBot="1" x14ac:dyDescent="0.25">
      <c r="B15" s="49"/>
      <c r="C15" s="49"/>
      <c r="D15" s="42" t="s">
        <v>244</v>
      </c>
      <c r="E15" s="4">
        <v>0</v>
      </c>
      <c r="F15" s="4"/>
      <c r="G15" s="33">
        <f t="shared" si="0"/>
        <v>0</v>
      </c>
      <c r="H15" s="14">
        <f t="shared" si="1"/>
        <v>0</v>
      </c>
    </row>
    <row r="16" spans="2:8" ht="22.5" thickTop="1" thickBot="1" x14ac:dyDescent="0.25">
      <c r="B16" s="42" t="s">
        <v>124</v>
      </c>
      <c r="C16" s="42" t="s">
        <v>114</v>
      </c>
      <c r="D16" s="42" t="s">
        <v>125</v>
      </c>
      <c r="E16" s="4">
        <v>33486384.579999998</v>
      </c>
      <c r="F16" s="11"/>
      <c r="G16" s="11">
        <f t="shared" si="0"/>
        <v>33486384.579999998</v>
      </c>
      <c r="H16" s="14">
        <f t="shared" si="1"/>
        <v>0.12753346339139437</v>
      </c>
    </row>
    <row r="17" spans="2:8" ht="22.5" thickTop="1" thickBot="1" x14ac:dyDescent="0.25">
      <c r="B17" s="42" t="s">
        <v>126</v>
      </c>
      <c r="C17" s="42" t="s">
        <v>3</v>
      </c>
      <c r="D17" s="42" t="s">
        <v>127</v>
      </c>
      <c r="E17" s="4">
        <v>2088782.96</v>
      </c>
      <c r="F17" s="4"/>
      <c r="G17" s="33">
        <f t="shared" si="0"/>
        <v>2088782.96</v>
      </c>
      <c r="H17" s="14">
        <f t="shared" si="1"/>
        <v>7.9551653157812589E-3</v>
      </c>
    </row>
    <row r="18" spans="2:8" ht="14.25" thickTop="1" thickBot="1" x14ac:dyDescent="0.25">
      <c r="B18" s="49" t="s">
        <v>128</v>
      </c>
      <c r="C18" s="49" t="s">
        <v>114</v>
      </c>
      <c r="D18" s="42" t="s">
        <v>129</v>
      </c>
      <c r="E18" s="4">
        <v>4767958.51</v>
      </c>
      <c r="F18" s="4"/>
      <c r="G18" s="33">
        <f t="shared" si="0"/>
        <v>4767958.51</v>
      </c>
      <c r="H18" s="14">
        <f t="shared" si="1"/>
        <v>1.8158850819922474E-2</v>
      </c>
    </row>
    <row r="19" spans="2:8" ht="14.25" thickTop="1" thickBot="1" x14ac:dyDescent="0.25">
      <c r="B19" s="49"/>
      <c r="C19" s="49"/>
      <c r="D19" s="42" t="s">
        <v>130</v>
      </c>
      <c r="E19" s="4">
        <v>10906.25</v>
      </c>
      <c r="F19" s="4"/>
      <c r="G19" s="33">
        <f t="shared" si="0"/>
        <v>10906.25</v>
      </c>
      <c r="H19" s="14">
        <f t="shared" si="1"/>
        <v>4.1536638026403361E-5</v>
      </c>
    </row>
    <row r="20" spans="2:8" ht="14.25" thickTop="1" thickBot="1" x14ac:dyDescent="0.25">
      <c r="B20" s="49"/>
      <c r="C20" s="49"/>
      <c r="D20" s="42" t="s">
        <v>131</v>
      </c>
      <c r="E20" s="4">
        <v>260576.85</v>
      </c>
      <c r="F20" s="4"/>
      <c r="G20" s="33">
        <f t="shared" si="0"/>
        <v>260576.85</v>
      </c>
      <c r="H20" s="14">
        <f t="shared" si="1"/>
        <v>9.9241135096943527E-4</v>
      </c>
    </row>
    <row r="21" spans="2:8" ht="14.25" thickTop="1" thickBot="1" x14ac:dyDescent="0.25">
      <c r="B21" s="49"/>
      <c r="C21" s="49"/>
      <c r="D21" s="42" t="s">
        <v>132</v>
      </c>
      <c r="E21" s="4">
        <v>402175.06</v>
      </c>
      <c r="F21" s="4"/>
      <c r="G21" s="33">
        <f t="shared" si="0"/>
        <v>402175.06</v>
      </c>
      <c r="H21" s="14">
        <f t="shared" si="1"/>
        <v>1.5316905343694719E-3</v>
      </c>
    </row>
    <row r="22" spans="2:8" ht="14.25" thickTop="1" thickBot="1" x14ac:dyDescent="0.25">
      <c r="B22" s="49"/>
      <c r="C22" s="49"/>
      <c r="D22" s="42" t="s">
        <v>133</v>
      </c>
      <c r="E22" s="4">
        <v>114881.24</v>
      </c>
      <c r="F22" s="4"/>
      <c r="G22" s="33">
        <f t="shared" si="0"/>
        <v>114881.24</v>
      </c>
      <c r="H22" s="14">
        <f t="shared" si="1"/>
        <v>4.3752715020326611E-4</v>
      </c>
    </row>
    <row r="23" spans="2:8" ht="14.25" thickTop="1" thickBot="1" x14ac:dyDescent="0.25">
      <c r="B23" s="49"/>
      <c r="C23" s="49"/>
      <c r="D23" s="42" t="s">
        <v>134</v>
      </c>
      <c r="E23" s="4">
        <v>2979.85</v>
      </c>
      <c r="F23" s="4"/>
      <c r="G23" s="33">
        <f t="shared" si="0"/>
        <v>2979.85</v>
      </c>
      <c r="H23" s="14">
        <f t="shared" si="1"/>
        <v>1.1348809244513746E-5</v>
      </c>
    </row>
    <row r="24" spans="2:8" ht="14.25" thickTop="1" thickBot="1" x14ac:dyDescent="0.25">
      <c r="B24" s="49"/>
      <c r="C24" s="49"/>
      <c r="D24" s="42" t="s">
        <v>200</v>
      </c>
      <c r="E24" s="4">
        <v>8547.7099999999991</v>
      </c>
      <c r="F24" s="4"/>
      <c r="G24" s="33">
        <f t="shared" si="0"/>
        <v>8547.7099999999991</v>
      </c>
      <c r="H24" s="14">
        <f t="shared" si="1"/>
        <v>3.2554098450399377E-5</v>
      </c>
    </row>
    <row r="25" spans="2:8" ht="14.25" thickTop="1" thickBot="1" x14ac:dyDescent="0.25">
      <c r="B25" s="49"/>
      <c r="C25" s="49"/>
      <c r="D25" s="42" t="s">
        <v>135</v>
      </c>
      <c r="E25" s="4">
        <v>1014448.93</v>
      </c>
      <c r="F25" s="4"/>
      <c r="G25" s="33">
        <f t="shared" si="0"/>
        <v>1014448.93</v>
      </c>
      <c r="H25" s="14">
        <f t="shared" si="1"/>
        <v>3.8635459485783109E-3</v>
      </c>
    </row>
    <row r="26" spans="2:8" ht="14.25" thickTop="1" thickBot="1" x14ac:dyDescent="0.25">
      <c r="B26" s="49"/>
      <c r="C26" s="49"/>
      <c r="D26" s="42" t="s">
        <v>136</v>
      </c>
      <c r="E26" s="4">
        <v>85391640.920000002</v>
      </c>
      <c r="F26" s="11"/>
      <c r="G26" s="11">
        <f t="shared" si="0"/>
        <v>85391640.920000002</v>
      </c>
      <c r="H26" s="14">
        <f t="shared" si="1"/>
        <v>0.32521551214896532</v>
      </c>
    </row>
    <row r="27" spans="2:8" ht="14.25" thickTop="1" thickBot="1" x14ac:dyDescent="0.25">
      <c r="B27" s="49"/>
      <c r="C27" s="49"/>
      <c r="D27" s="42" t="s">
        <v>137</v>
      </c>
      <c r="E27" s="4">
        <v>54930.239999999998</v>
      </c>
      <c r="F27" s="4"/>
      <c r="G27" s="33">
        <f t="shared" si="0"/>
        <v>54930.239999999998</v>
      </c>
      <c r="H27" s="14">
        <f t="shared" si="1"/>
        <v>2.0920275031137767E-4</v>
      </c>
    </row>
    <row r="28" spans="2:8" ht="14.25" thickTop="1" thickBot="1" x14ac:dyDescent="0.25">
      <c r="B28" s="49"/>
      <c r="C28" s="49"/>
      <c r="D28" s="42" t="s">
        <v>138</v>
      </c>
      <c r="E28" s="4">
        <v>84696.54</v>
      </c>
      <c r="F28" s="4"/>
      <c r="G28" s="33">
        <f t="shared" si="0"/>
        <v>84696.54</v>
      </c>
      <c r="H28" s="14">
        <f t="shared" si="1"/>
        <v>3.2256820851060566E-4</v>
      </c>
    </row>
    <row r="29" spans="2:8" ht="14.25" thickTop="1" thickBot="1" x14ac:dyDescent="0.25">
      <c r="B29" s="49"/>
      <c r="C29" s="49"/>
      <c r="D29" s="42" t="s">
        <v>139</v>
      </c>
      <c r="E29" s="4">
        <v>164431.22</v>
      </c>
      <c r="F29" s="4"/>
      <c r="G29" s="33">
        <f t="shared" si="0"/>
        <v>164431.22</v>
      </c>
      <c r="H29" s="14">
        <f t="shared" si="1"/>
        <v>6.2623908908927416E-4</v>
      </c>
    </row>
    <row r="30" spans="2:8" ht="14.25" thickTop="1" thickBot="1" x14ac:dyDescent="0.25">
      <c r="B30" s="49"/>
      <c r="C30" s="49"/>
      <c r="D30" s="42" t="s">
        <v>140</v>
      </c>
      <c r="E30" s="4">
        <v>420160.71</v>
      </c>
      <c r="F30" s="4"/>
      <c r="G30" s="33">
        <f t="shared" si="0"/>
        <v>420160.71</v>
      </c>
      <c r="H30" s="14">
        <f t="shared" si="1"/>
        <v>1.6001891873179722E-3</v>
      </c>
    </row>
    <row r="31" spans="2:8" ht="14.25" thickTop="1" thickBot="1" x14ac:dyDescent="0.25">
      <c r="B31" s="49"/>
      <c r="C31" s="49"/>
      <c r="D31" s="42" t="s">
        <v>141</v>
      </c>
      <c r="E31" s="4">
        <v>59213.81</v>
      </c>
      <c r="F31" s="4"/>
      <c r="G31" s="33">
        <f t="shared" si="0"/>
        <v>59213.81</v>
      </c>
      <c r="H31" s="14">
        <f t="shared" si="1"/>
        <v>2.2551679927878266E-4</v>
      </c>
    </row>
    <row r="32" spans="2:8" ht="14.25" thickTop="1" thickBot="1" x14ac:dyDescent="0.25">
      <c r="B32" s="49"/>
      <c r="C32" s="49"/>
      <c r="D32" s="42" t="s">
        <v>142</v>
      </c>
      <c r="E32" s="4">
        <v>532956.56000000006</v>
      </c>
      <c r="F32" s="4"/>
      <c r="G32" s="33">
        <f t="shared" si="0"/>
        <v>532956.56000000006</v>
      </c>
      <c r="H32" s="14">
        <f t="shared" si="1"/>
        <v>2.0297740943511404E-3</v>
      </c>
    </row>
    <row r="33" spans="2:8" ht="14.25" thickTop="1" thickBot="1" x14ac:dyDescent="0.25">
      <c r="B33" s="49"/>
      <c r="C33" s="49"/>
      <c r="D33" s="42" t="s">
        <v>143</v>
      </c>
      <c r="E33" s="4">
        <v>718.44</v>
      </c>
      <c r="F33" s="4"/>
      <c r="G33" s="33">
        <f t="shared" si="0"/>
        <v>718.44</v>
      </c>
      <c r="H33" s="14">
        <f t="shared" si="1"/>
        <v>2.7361909202236546E-6</v>
      </c>
    </row>
    <row r="34" spans="2:8" ht="14.25" thickTop="1" thickBot="1" x14ac:dyDescent="0.25">
      <c r="B34" s="49"/>
      <c r="C34" s="49"/>
      <c r="D34" s="42" t="s">
        <v>144</v>
      </c>
      <c r="E34" s="4">
        <v>70969573.489999995</v>
      </c>
      <c r="F34" s="11"/>
      <c r="G34" s="11">
        <f t="shared" si="0"/>
        <v>70969573.489999995</v>
      </c>
      <c r="H34" s="14">
        <f t="shared" si="1"/>
        <v>0.27028882383425662</v>
      </c>
    </row>
    <row r="35" spans="2:8" ht="14.25" thickTop="1" thickBot="1" x14ac:dyDescent="0.25">
      <c r="B35" s="49"/>
      <c r="C35" s="49"/>
      <c r="D35" s="42" t="s">
        <v>145</v>
      </c>
      <c r="E35" s="4">
        <v>2156358.65</v>
      </c>
      <c r="F35" s="4"/>
      <c r="G35" s="33">
        <f t="shared" si="0"/>
        <v>2156358.65</v>
      </c>
      <c r="H35" s="14">
        <f t="shared" si="1"/>
        <v>8.2125284768049343E-3</v>
      </c>
    </row>
    <row r="36" spans="2:8" ht="14.25" thickTop="1" thickBot="1" x14ac:dyDescent="0.25">
      <c r="B36" s="49"/>
      <c r="C36" s="49"/>
      <c r="D36" s="42" t="s">
        <v>146</v>
      </c>
      <c r="E36" s="4">
        <v>4509075.76</v>
      </c>
      <c r="F36" s="4"/>
      <c r="G36" s="33">
        <f t="shared" si="0"/>
        <v>4509075.76</v>
      </c>
      <c r="H36" s="14">
        <f t="shared" si="1"/>
        <v>1.7172891477524321E-2</v>
      </c>
    </row>
    <row r="37" spans="2:8" ht="14.25" thickTop="1" thickBot="1" x14ac:dyDescent="0.25">
      <c r="B37" s="49"/>
      <c r="C37" s="49"/>
      <c r="D37" s="42" t="s">
        <v>147</v>
      </c>
      <c r="E37" s="4">
        <v>332299.89</v>
      </c>
      <c r="F37" s="4"/>
      <c r="G37" s="33">
        <f t="shared" si="0"/>
        <v>332299.89</v>
      </c>
      <c r="H37" s="14">
        <f t="shared" si="1"/>
        <v>1.2655697647810801E-3</v>
      </c>
    </row>
    <row r="38" spans="2:8" ht="14.25" thickTop="1" thickBot="1" x14ac:dyDescent="0.25">
      <c r="B38" s="49"/>
      <c r="C38" s="49"/>
      <c r="D38" s="42" t="s">
        <v>148</v>
      </c>
      <c r="E38" s="4">
        <v>8299.69</v>
      </c>
      <c r="F38" s="4"/>
      <c r="G38" s="33">
        <f t="shared" si="0"/>
        <v>8299.69</v>
      </c>
      <c r="H38" s="14">
        <f t="shared" si="1"/>
        <v>3.1609510075540143E-5</v>
      </c>
    </row>
    <row r="39" spans="2:8" ht="14.25" thickTop="1" thickBot="1" x14ac:dyDescent="0.25">
      <c r="B39" s="49"/>
      <c r="C39" s="49"/>
      <c r="D39" s="42" t="s">
        <v>149</v>
      </c>
      <c r="E39" s="4">
        <v>14212799.119999999</v>
      </c>
      <c r="F39" s="4"/>
      <c r="G39" s="11">
        <f t="shared" si="0"/>
        <v>14212799.119999999</v>
      </c>
      <c r="H39" s="14">
        <f t="shared" si="1"/>
        <v>5.4129686408199353E-2</v>
      </c>
    </row>
    <row r="40" spans="2:8" ht="14.25" thickTop="1" thickBot="1" x14ac:dyDescent="0.25">
      <c r="B40" s="49"/>
      <c r="C40" s="49"/>
      <c r="D40" s="42" t="s">
        <v>150</v>
      </c>
      <c r="E40" s="4">
        <v>6052187.75</v>
      </c>
      <c r="F40" s="4"/>
      <c r="G40" s="33">
        <f t="shared" si="0"/>
        <v>6052187.75</v>
      </c>
      <c r="H40" s="14">
        <f t="shared" si="1"/>
        <v>2.3049859652913018E-2</v>
      </c>
    </row>
    <row r="41" spans="2:8" ht="14.25" thickTop="1" thickBot="1" x14ac:dyDescent="0.25">
      <c r="B41" s="49"/>
      <c r="C41" s="49"/>
      <c r="D41" s="42" t="s">
        <v>151</v>
      </c>
      <c r="E41" s="4">
        <v>675301.05</v>
      </c>
      <c r="F41" s="4"/>
      <c r="G41" s="33">
        <f t="shared" si="0"/>
        <v>675301.05</v>
      </c>
      <c r="H41" s="14">
        <f t="shared" si="1"/>
        <v>2.571895497783392E-3</v>
      </c>
    </row>
    <row r="42" spans="2:8" ht="14.25" customHeight="1" thickTop="1" thickBot="1" x14ac:dyDescent="0.25">
      <c r="B42" s="49"/>
      <c r="C42" s="49"/>
      <c r="D42" s="42" t="s">
        <v>152</v>
      </c>
      <c r="E42" s="4">
        <v>540301.35</v>
      </c>
      <c r="F42" s="4"/>
      <c r="G42" s="33">
        <f t="shared" si="0"/>
        <v>540301.35</v>
      </c>
      <c r="H42" s="14">
        <f t="shared" si="1"/>
        <v>2.0577468515875822E-3</v>
      </c>
    </row>
    <row r="43" spans="2:8" ht="14.25" thickTop="1" thickBot="1" x14ac:dyDescent="0.25">
      <c r="B43" s="49"/>
      <c r="C43" s="49"/>
      <c r="D43" s="42" t="s">
        <v>199</v>
      </c>
      <c r="E43" s="4">
        <v>33130</v>
      </c>
      <c r="F43" s="4"/>
      <c r="G43" s="33">
        <f t="shared" si="0"/>
        <v>33130</v>
      </c>
      <c r="H43" s="14">
        <f t="shared" si="1"/>
        <v>1.2617616667642346E-4</v>
      </c>
    </row>
    <row r="44" spans="2:8" ht="14.25" thickTop="1" thickBot="1" x14ac:dyDescent="0.25">
      <c r="B44" s="49"/>
      <c r="C44" s="49"/>
      <c r="D44" s="42" t="s">
        <v>122</v>
      </c>
      <c r="E44" s="4">
        <v>7208.72</v>
      </c>
      <c r="F44" s="4"/>
      <c r="G44" s="33">
        <f t="shared" si="0"/>
        <v>7208.72</v>
      </c>
      <c r="H44" s="14">
        <f t="shared" si="1"/>
        <v>2.7454532334550777E-5</v>
      </c>
    </row>
    <row r="45" spans="2:8" ht="14.25" customHeight="1" thickTop="1" thickBot="1" x14ac:dyDescent="0.25">
      <c r="B45" s="49"/>
      <c r="C45" s="49"/>
      <c r="D45" s="42" t="s">
        <v>243</v>
      </c>
      <c r="E45" s="4">
        <v>0</v>
      </c>
      <c r="F45" s="4"/>
      <c r="G45" s="33">
        <f t="shared" si="0"/>
        <v>0</v>
      </c>
      <c r="H45" s="14">
        <f t="shared" si="1"/>
        <v>0</v>
      </c>
    </row>
    <row r="46" spans="2:8" ht="14.25" thickTop="1" thickBot="1" x14ac:dyDescent="0.25">
      <c r="B46" s="49"/>
      <c r="C46" s="49"/>
      <c r="D46" s="42" t="s">
        <v>244</v>
      </c>
      <c r="E46" s="4">
        <v>31268.75</v>
      </c>
      <c r="F46" s="4"/>
      <c r="G46" s="33">
        <f t="shared" si="0"/>
        <v>31268.75</v>
      </c>
      <c r="H46" s="14">
        <f t="shared" si="1"/>
        <v>1.1908756449633009E-4</v>
      </c>
    </row>
    <row r="47" spans="2:8" ht="14.25" thickTop="1" thickBot="1" x14ac:dyDescent="0.25">
      <c r="B47" s="49"/>
      <c r="C47" s="49"/>
      <c r="D47" s="42" t="s">
        <v>153</v>
      </c>
      <c r="E47" s="4">
        <v>4687030.0199999996</v>
      </c>
      <c r="F47" s="4"/>
      <c r="G47" s="33">
        <f t="shared" si="0"/>
        <v>4687030.0199999996</v>
      </c>
      <c r="H47" s="14">
        <f t="shared" si="1"/>
        <v>1.7850633293719297E-2</v>
      </c>
    </row>
    <row r="48" spans="2:8" ht="14.25" thickTop="1" thickBot="1" x14ac:dyDescent="0.25">
      <c r="B48" s="49"/>
      <c r="C48" s="49"/>
      <c r="D48" s="42" t="s">
        <v>154</v>
      </c>
      <c r="E48" s="4">
        <v>1162699.95</v>
      </c>
      <c r="F48" s="4"/>
      <c r="G48" s="33">
        <f t="shared" si="0"/>
        <v>1162699.95</v>
      </c>
      <c r="H48" s="14">
        <f t="shared" si="1"/>
        <v>4.4281624716531603E-3</v>
      </c>
    </row>
    <row r="49" spans="2:9" ht="14.25" thickTop="1" thickBot="1" x14ac:dyDescent="0.25">
      <c r="B49" s="49" t="s">
        <v>155</v>
      </c>
      <c r="C49" s="49" t="s">
        <v>3</v>
      </c>
      <c r="D49" s="42" t="s">
        <v>156</v>
      </c>
      <c r="E49" s="4">
        <v>499139.71</v>
      </c>
      <c r="F49" s="4"/>
      <c r="G49" s="33">
        <f t="shared" si="0"/>
        <v>499139.71</v>
      </c>
      <c r="H49" s="14">
        <f t="shared" si="1"/>
        <v>1.900982047805061E-3</v>
      </c>
    </row>
    <row r="50" spans="2:9" ht="14.25" thickTop="1" thickBot="1" x14ac:dyDescent="0.25">
      <c r="B50" s="49"/>
      <c r="C50" s="49"/>
      <c r="D50" s="42" t="s">
        <v>157</v>
      </c>
      <c r="E50" s="4">
        <v>41727.94</v>
      </c>
      <c r="F50" s="4"/>
      <c r="G50" s="33">
        <f t="shared" si="0"/>
        <v>41727.94</v>
      </c>
      <c r="H50" s="14">
        <f t="shared" si="1"/>
        <v>1.5892156693340771E-4</v>
      </c>
    </row>
    <row r="51" spans="2:9" ht="14.25" thickTop="1" thickBot="1" x14ac:dyDescent="0.25">
      <c r="B51" s="49"/>
      <c r="C51" s="49"/>
      <c r="D51" s="42" t="s">
        <v>158</v>
      </c>
      <c r="E51" s="4">
        <v>280326.87</v>
      </c>
      <c r="F51" s="4"/>
      <c r="G51" s="33">
        <f t="shared" si="0"/>
        <v>280326.87</v>
      </c>
      <c r="H51" s="14">
        <f t="shared" si="1"/>
        <v>1.0676296369755535E-3</v>
      </c>
    </row>
    <row r="52" spans="2:9" ht="14.25" thickTop="1" thickBot="1" x14ac:dyDescent="0.25">
      <c r="B52" s="49"/>
      <c r="C52" s="49"/>
      <c r="D52" s="42" t="s">
        <v>201</v>
      </c>
      <c r="E52" s="4">
        <v>8128.85</v>
      </c>
      <c r="F52" s="4"/>
      <c r="G52" s="33">
        <f t="shared" si="0"/>
        <v>8128.85</v>
      </c>
      <c r="H52" s="14">
        <f t="shared" si="1"/>
        <v>3.0958863039168272E-5</v>
      </c>
    </row>
    <row r="53" spans="2:9" ht="14.25" thickTop="1" thickBot="1" x14ac:dyDescent="0.25">
      <c r="B53" s="49"/>
      <c r="C53" s="49"/>
      <c r="D53" s="42" t="s">
        <v>245</v>
      </c>
      <c r="E53" s="4">
        <v>5949.13</v>
      </c>
      <c r="F53" s="4"/>
      <c r="G53" s="33">
        <f t="shared" si="0"/>
        <v>5949.13</v>
      </c>
      <c r="H53" s="14">
        <f t="shared" si="1"/>
        <v>2.2657362464826776E-5</v>
      </c>
    </row>
    <row r="54" spans="2:9" ht="14.25" thickTop="1" thickBot="1" x14ac:dyDescent="0.25">
      <c r="B54" s="49"/>
      <c r="C54" s="49"/>
      <c r="D54" s="42" t="s">
        <v>159</v>
      </c>
      <c r="E54" s="4">
        <v>49114.11</v>
      </c>
      <c r="F54" s="4"/>
      <c r="G54" s="33">
        <f t="shared" si="0"/>
        <v>49114.11</v>
      </c>
      <c r="H54" s="14">
        <f t="shared" si="1"/>
        <v>1.8705192060139439E-4</v>
      </c>
    </row>
    <row r="55" spans="2:9" ht="14.25" thickTop="1" thickBot="1" x14ac:dyDescent="0.25">
      <c r="B55" s="49"/>
      <c r="C55" s="49"/>
      <c r="D55" s="42" t="s">
        <v>160</v>
      </c>
      <c r="E55" s="4">
        <v>1242682.76</v>
      </c>
      <c r="F55" s="4"/>
      <c r="G55" s="33">
        <f t="shared" si="0"/>
        <v>1242682.76</v>
      </c>
      <c r="H55" s="14">
        <f t="shared" si="1"/>
        <v>4.7327783595435538E-3</v>
      </c>
    </row>
    <row r="56" spans="2:9" ht="14.25" thickTop="1" thickBot="1" x14ac:dyDescent="0.25">
      <c r="B56" s="49"/>
      <c r="C56" s="49"/>
      <c r="D56" s="42" t="s">
        <v>161</v>
      </c>
      <c r="E56" s="4">
        <v>7667903.8700000001</v>
      </c>
      <c r="F56" s="4"/>
      <c r="G56" s="33">
        <f t="shared" si="0"/>
        <v>7667903.8700000001</v>
      </c>
      <c r="H56" s="14">
        <f t="shared" si="1"/>
        <v>2.9203341888316102E-2</v>
      </c>
    </row>
    <row r="57" spans="2:9" ht="14.25" thickTop="1" thickBot="1" x14ac:dyDescent="0.25">
      <c r="B57" s="49"/>
      <c r="C57" s="49"/>
      <c r="D57" s="42" t="s">
        <v>162</v>
      </c>
      <c r="E57" s="4">
        <v>1545799.05</v>
      </c>
      <c r="F57" s="4"/>
      <c r="G57" s="33">
        <f t="shared" si="0"/>
        <v>1545799.05</v>
      </c>
      <c r="H57" s="14">
        <f t="shared" si="1"/>
        <v>5.8872018889543328E-3</v>
      </c>
      <c r="I57" s="10"/>
    </row>
    <row r="58" spans="2:9" ht="14.25" thickTop="1" thickBot="1" x14ac:dyDescent="0.25">
      <c r="B58" s="49"/>
      <c r="C58" s="49"/>
      <c r="D58" s="42" t="s">
        <v>163</v>
      </c>
      <c r="E58" s="4">
        <v>209391.9</v>
      </c>
      <c r="F58" s="4"/>
      <c r="G58" s="33">
        <f t="shared" si="0"/>
        <v>209391.9</v>
      </c>
      <c r="H58" s="14">
        <f t="shared" si="1"/>
        <v>7.9747260111961938E-4</v>
      </c>
    </row>
    <row r="59" spans="2:9" ht="14.25" thickTop="1" thickBot="1" x14ac:dyDescent="0.25">
      <c r="B59" s="49"/>
      <c r="C59" s="49"/>
      <c r="D59" s="42" t="s">
        <v>202</v>
      </c>
      <c r="E59" s="4">
        <v>2762.91</v>
      </c>
      <c r="F59" s="4"/>
      <c r="G59" s="33">
        <f t="shared" si="0"/>
        <v>2762.91</v>
      </c>
      <c r="H59" s="14">
        <f t="shared" si="1"/>
        <v>1.0522589576575825E-5</v>
      </c>
    </row>
    <row r="60" spans="2:9" ht="14.25" thickTop="1" thickBot="1" x14ac:dyDescent="0.25">
      <c r="B60" s="49"/>
      <c r="C60" s="49"/>
      <c r="D60" s="42" t="s">
        <v>246</v>
      </c>
      <c r="E60" s="4">
        <v>962.78</v>
      </c>
      <c r="F60" s="4"/>
      <c r="G60" s="33">
        <f t="shared" si="0"/>
        <v>962.78</v>
      </c>
      <c r="H60" s="14">
        <f t="shared" si="1"/>
        <v>3.6667639526932379E-6</v>
      </c>
    </row>
    <row r="61" spans="2:9" ht="14.25" thickTop="1" thickBot="1" x14ac:dyDescent="0.25">
      <c r="B61" s="49"/>
      <c r="C61" s="49"/>
      <c r="D61" s="42" t="s">
        <v>213</v>
      </c>
      <c r="E61" s="4">
        <v>969.03</v>
      </c>
      <c r="F61" s="4"/>
      <c r="G61" s="33">
        <f t="shared" si="0"/>
        <v>969.03</v>
      </c>
      <c r="H61" s="14">
        <f t="shared" si="1"/>
        <v>3.6905671836539276E-6</v>
      </c>
    </row>
    <row r="62" spans="2:9" ht="13.5" thickTop="1" x14ac:dyDescent="0.2">
      <c r="B62" s="37"/>
      <c r="C62" s="15"/>
      <c r="D62" s="15"/>
      <c r="E62" s="5">
        <f>SUM(E4:E61)</f>
        <v>262569397</v>
      </c>
      <c r="F62" s="5">
        <f t="shared" ref="F62:H62" si="2">SUM(F4:F61)</f>
        <v>0</v>
      </c>
      <c r="G62" s="5">
        <f t="shared" si="2"/>
        <v>262569397</v>
      </c>
      <c r="H62" s="56">
        <f t="shared" si="2"/>
        <v>0.99999999999999989</v>
      </c>
      <c r="I62" s="10">
        <f>SUM(H4:H15,H17:H25,H27:H33,H35:H38,H40:H61)</f>
        <v>0.22283251421718425</v>
      </c>
    </row>
  </sheetData>
  <mergeCells count="7">
    <mergeCell ref="B1:H1"/>
    <mergeCell ref="B4:B15"/>
    <mergeCell ref="C4:C15"/>
    <mergeCell ref="B18:B48"/>
    <mergeCell ref="C18:C48"/>
    <mergeCell ref="B49:B61"/>
    <mergeCell ref="C49:C61"/>
  </mergeCells>
  <conditionalFormatting sqref="F4:F54">
    <cfRule type="cellIs" dxfId="16" priority="3" operator="greaterThan">
      <formula>0.0499</formula>
    </cfRule>
    <cfRule type="cellIs" dxfId="15" priority="4" operator="greaterThan">
      <formula>0.0499</formula>
    </cfRule>
  </conditionalFormatting>
  <conditionalFormatting sqref="H4:H61">
    <cfRule type="cellIs" dxfId="14" priority="1" operator="greaterThan">
      <formula>0.0499</formula>
    </cfRule>
    <cfRule type="cellIs" dxfId="13" priority="2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4º Trimestre'!A1" display="Relatório de Despesas Liquidadas - 4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showGridLines="0" zoomScale="80" zoomScaleNormal="80" workbookViewId="0">
      <selection activeCell="B1" sqref="B1:H1"/>
    </sheetView>
  </sheetViews>
  <sheetFormatPr defaultRowHeight="12.75" x14ac:dyDescent="0.2"/>
  <cols>
    <col min="2" max="2" width="54.28515625" style="36" customWidth="1"/>
    <col min="3" max="3" width="66.85546875" style="8" bestFit="1" customWidth="1"/>
    <col min="4" max="5" width="14.85546875" hidden="1" customWidth="1"/>
    <col min="6" max="6" width="21.85546875" bestFit="1" customWidth="1"/>
    <col min="7" max="7" width="11.5703125" bestFit="1" customWidth="1"/>
  </cols>
  <sheetData>
    <row r="1" spans="2:7" ht="58.5" customHeight="1" x14ac:dyDescent="0.2">
      <c r="B1" s="50" t="s">
        <v>239</v>
      </c>
      <c r="C1" s="50"/>
      <c r="D1" s="50"/>
      <c r="E1" s="50"/>
      <c r="F1" s="50"/>
      <c r="G1" s="50"/>
    </row>
    <row r="3" spans="2:7" s="26" customFormat="1" ht="14.25" customHeight="1" thickBot="1" x14ac:dyDescent="0.25">
      <c r="B3" s="35" t="s">
        <v>110</v>
      </c>
      <c r="C3" s="16" t="s">
        <v>107</v>
      </c>
      <c r="D3" s="27" t="s">
        <v>0</v>
      </c>
      <c r="E3" s="17" t="s">
        <v>1</v>
      </c>
      <c r="F3" s="17" t="s">
        <v>108</v>
      </c>
      <c r="G3" s="17" t="s">
        <v>111</v>
      </c>
    </row>
    <row r="4" spans="2:7" ht="14.25" customHeight="1" thickTop="1" thickBot="1" x14ac:dyDescent="0.25">
      <c r="B4" s="49" t="s">
        <v>247</v>
      </c>
      <c r="C4" s="42" t="s">
        <v>169</v>
      </c>
      <c r="D4" s="3"/>
      <c r="E4" s="4">
        <v>500026.32</v>
      </c>
      <c r="F4" s="11">
        <f>SUM(D4,E4)</f>
        <v>500026.32</v>
      </c>
      <c r="G4" s="14">
        <f>F4/$F$28</f>
        <v>0.12301725414379953</v>
      </c>
    </row>
    <row r="5" spans="2:7" ht="14.25" thickTop="1" thickBot="1" x14ac:dyDescent="0.25">
      <c r="B5" s="49"/>
      <c r="C5" s="42" t="s">
        <v>170</v>
      </c>
      <c r="D5" s="3"/>
      <c r="E5" s="4">
        <v>9423.52</v>
      </c>
      <c r="F5" s="33">
        <f t="shared" ref="F5:F27" si="0">SUM(D5,E5)</f>
        <v>9423.52</v>
      </c>
      <c r="G5" s="14">
        <f t="shared" ref="G5:G27" si="1">F5/$F$28</f>
        <v>2.3183890695377351E-3</v>
      </c>
    </row>
    <row r="6" spans="2:7" ht="14.25" customHeight="1" thickTop="1" thickBot="1" x14ac:dyDescent="0.25">
      <c r="B6" s="49"/>
      <c r="C6" s="42" t="s">
        <v>216</v>
      </c>
      <c r="D6" s="3"/>
      <c r="E6" s="4">
        <v>2521</v>
      </c>
      <c r="F6" s="33">
        <f t="shared" si="0"/>
        <v>2521</v>
      </c>
      <c r="G6" s="14">
        <f t="shared" si="1"/>
        <v>6.2022034699397153E-4</v>
      </c>
    </row>
    <row r="7" spans="2:7" ht="14.25" thickTop="1" thickBot="1" x14ac:dyDescent="0.25">
      <c r="B7" s="49" t="s">
        <v>231</v>
      </c>
      <c r="C7" s="42" t="s">
        <v>248</v>
      </c>
      <c r="D7" s="3">
        <v>5488</v>
      </c>
      <c r="E7" s="4"/>
      <c r="F7" s="33">
        <f t="shared" si="0"/>
        <v>5488</v>
      </c>
      <c r="G7" s="14">
        <f t="shared" si="1"/>
        <v>1.3501663087278522E-3</v>
      </c>
    </row>
    <row r="8" spans="2:7" ht="14.25" thickTop="1" thickBot="1" x14ac:dyDescent="0.25">
      <c r="B8" s="49"/>
      <c r="C8" s="42" t="s">
        <v>169</v>
      </c>
      <c r="D8" s="3">
        <v>773160.71</v>
      </c>
      <c r="E8" s="4">
        <v>888937.65</v>
      </c>
      <c r="F8" s="11">
        <f t="shared" si="0"/>
        <v>1662098.3599999999</v>
      </c>
      <c r="G8" s="14">
        <f t="shared" si="1"/>
        <v>0.40891202759909195</v>
      </c>
    </row>
    <row r="9" spans="2:7" ht="14.25" thickTop="1" thickBot="1" x14ac:dyDescent="0.25">
      <c r="B9" s="49"/>
      <c r="C9" s="42" t="s">
        <v>171</v>
      </c>
      <c r="D9" s="3"/>
      <c r="E9" s="4">
        <v>177206.48</v>
      </c>
      <c r="F9" s="33">
        <f t="shared" si="0"/>
        <v>177206.48</v>
      </c>
      <c r="G9" s="14">
        <f t="shared" si="1"/>
        <v>4.3596614246402328E-2</v>
      </c>
    </row>
    <row r="10" spans="2:7" ht="14.25" thickTop="1" thickBot="1" x14ac:dyDescent="0.25">
      <c r="B10" s="49"/>
      <c r="C10" s="42" t="s">
        <v>203</v>
      </c>
      <c r="D10" s="3">
        <v>25539.13</v>
      </c>
      <c r="E10" s="4">
        <v>1262</v>
      </c>
      <c r="F10" s="33">
        <f t="shared" si="0"/>
        <v>26801.13</v>
      </c>
      <c r="G10" s="14">
        <f t="shared" si="1"/>
        <v>6.593655751063284E-3</v>
      </c>
    </row>
    <row r="11" spans="2:7" ht="14.25" thickTop="1" thickBot="1" x14ac:dyDescent="0.25">
      <c r="B11" s="49"/>
      <c r="C11" s="42" t="s">
        <v>172</v>
      </c>
      <c r="D11" s="3">
        <v>188859.34</v>
      </c>
      <c r="E11" s="4">
        <v>115369.24</v>
      </c>
      <c r="F11" s="11">
        <f t="shared" si="0"/>
        <v>304228.58</v>
      </c>
      <c r="G11" s="14">
        <f t="shared" si="1"/>
        <v>7.4846789152353516E-2</v>
      </c>
    </row>
    <row r="12" spans="2:7" ht="14.25" thickTop="1" thickBot="1" x14ac:dyDescent="0.25">
      <c r="B12" s="49"/>
      <c r="C12" s="42" t="s">
        <v>173</v>
      </c>
      <c r="D12" s="3">
        <v>36776.050000000003</v>
      </c>
      <c r="E12" s="4">
        <v>4050</v>
      </c>
      <c r="F12" s="33">
        <f t="shared" si="0"/>
        <v>40826.050000000003</v>
      </c>
      <c r="G12" s="14">
        <f t="shared" si="1"/>
        <v>1.0044088416260703E-2</v>
      </c>
    </row>
    <row r="13" spans="2:7" ht="14.25" thickTop="1" thickBot="1" x14ac:dyDescent="0.25">
      <c r="B13" s="49"/>
      <c r="C13" s="42" t="s">
        <v>170</v>
      </c>
      <c r="D13" s="3">
        <v>30507.52</v>
      </c>
      <c r="E13" s="4">
        <v>38620.620000000003</v>
      </c>
      <c r="F13" s="33">
        <f t="shared" si="0"/>
        <v>69128.14</v>
      </c>
      <c r="G13" s="14">
        <f t="shared" si="1"/>
        <v>1.7007012684588593E-2</v>
      </c>
    </row>
    <row r="14" spans="2:7" ht="14.25" thickTop="1" thickBot="1" x14ac:dyDescent="0.25">
      <c r="B14" s="49"/>
      <c r="C14" s="42" t="s">
        <v>174</v>
      </c>
      <c r="D14" s="3"/>
      <c r="E14" s="4">
        <v>700</v>
      </c>
      <c r="F14" s="33">
        <f t="shared" si="0"/>
        <v>700</v>
      </c>
      <c r="G14" s="14">
        <f t="shared" si="1"/>
        <v>1.7221509039896075E-4</v>
      </c>
    </row>
    <row r="15" spans="2:7" ht="14.25" thickTop="1" thickBot="1" x14ac:dyDescent="0.25">
      <c r="B15" s="49"/>
      <c r="C15" s="42" t="s">
        <v>204</v>
      </c>
      <c r="D15" s="3">
        <v>32336.86</v>
      </c>
      <c r="E15" s="4"/>
      <c r="F15" s="33">
        <f t="shared" si="0"/>
        <v>32336.86</v>
      </c>
      <c r="G15" s="14">
        <f t="shared" si="1"/>
        <v>7.9555646687407677E-3</v>
      </c>
    </row>
    <row r="16" spans="2:7" ht="14.25" thickTop="1" thickBot="1" x14ac:dyDescent="0.25">
      <c r="B16" s="49"/>
      <c r="C16" s="42" t="s">
        <v>175</v>
      </c>
      <c r="D16" s="3">
        <v>42964</v>
      </c>
      <c r="E16" s="4">
        <v>28640</v>
      </c>
      <c r="F16" s="33">
        <f t="shared" si="0"/>
        <v>71604</v>
      </c>
      <c r="G16" s="14">
        <f t="shared" si="1"/>
        <v>1.7616127618467408E-2</v>
      </c>
    </row>
    <row r="17" spans="2:8" ht="14.25" thickTop="1" thickBot="1" x14ac:dyDescent="0.25">
      <c r="B17" s="49"/>
      <c r="C17" s="42" t="s">
        <v>176</v>
      </c>
      <c r="D17" s="3"/>
      <c r="E17" s="4">
        <v>125.72</v>
      </c>
      <c r="F17" s="33">
        <f t="shared" si="0"/>
        <v>125.72</v>
      </c>
      <c r="G17" s="14">
        <f t="shared" si="1"/>
        <v>3.0929830235653353E-5</v>
      </c>
    </row>
    <row r="18" spans="2:8" ht="14.25" thickTop="1" thickBot="1" x14ac:dyDescent="0.25">
      <c r="B18" s="49"/>
      <c r="C18" s="42" t="s">
        <v>177</v>
      </c>
      <c r="D18" s="3">
        <v>53996.59</v>
      </c>
      <c r="E18" s="4">
        <v>25837.97</v>
      </c>
      <c r="F18" s="33">
        <f t="shared" si="0"/>
        <v>79834.559999999998</v>
      </c>
      <c r="G18" s="14">
        <f t="shared" si="1"/>
        <v>1.9641022810516079E-2</v>
      </c>
    </row>
    <row r="19" spans="2:8" ht="14.25" thickTop="1" thickBot="1" x14ac:dyDescent="0.25">
      <c r="B19" s="49"/>
      <c r="C19" s="42" t="s">
        <v>178</v>
      </c>
      <c r="D19" s="3">
        <v>21972.33</v>
      </c>
      <c r="E19" s="4">
        <v>103681.07</v>
      </c>
      <c r="F19" s="33">
        <f t="shared" si="0"/>
        <v>125653.40000000001</v>
      </c>
      <c r="G19" s="14">
        <f t="shared" si="1"/>
        <v>3.091344519990968E-2</v>
      </c>
    </row>
    <row r="20" spans="2:8" ht="14.25" thickTop="1" thickBot="1" x14ac:dyDescent="0.25">
      <c r="B20" s="49"/>
      <c r="C20" s="42" t="s">
        <v>179</v>
      </c>
      <c r="D20" s="3">
        <v>49929.99</v>
      </c>
      <c r="E20" s="4">
        <v>161903.97</v>
      </c>
      <c r="F20" s="11">
        <f t="shared" si="0"/>
        <v>211833.96</v>
      </c>
      <c r="G20" s="14">
        <f t="shared" si="1"/>
        <v>5.2115720815671188E-2</v>
      </c>
    </row>
    <row r="21" spans="2:8" ht="14.25" thickTop="1" thickBot="1" x14ac:dyDescent="0.25">
      <c r="B21" s="49"/>
      <c r="C21" s="42" t="s">
        <v>205</v>
      </c>
      <c r="D21" s="3"/>
      <c r="E21" s="4">
        <v>5983.08</v>
      </c>
      <c r="F21" s="33">
        <f t="shared" si="0"/>
        <v>5983.08</v>
      </c>
      <c r="G21" s="14">
        <f t="shared" si="1"/>
        <v>1.4719666615203059E-3</v>
      </c>
      <c r="H21" s="10"/>
    </row>
    <row r="22" spans="2:8" ht="14.25" thickTop="1" thickBot="1" x14ac:dyDescent="0.25">
      <c r="B22" s="49"/>
      <c r="C22" s="42" t="s">
        <v>180</v>
      </c>
      <c r="D22" s="3">
        <v>1551.91</v>
      </c>
      <c r="E22" s="4">
        <v>2490.0500000000002</v>
      </c>
      <c r="F22" s="33">
        <f t="shared" si="0"/>
        <v>4041.96</v>
      </c>
      <c r="G22" s="14">
        <f t="shared" si="1"/>
        <v>9.9440929541283344E-4</v>
      </c>
    </row>
    <row r="23" spans="2:8" ht="14.25" thickTop="1" thickBot="1" x14ac:dyDescent="0.25">
      <c r="B23" s="49"/>
      <c r="C23" s="42" t="s">
        <v>216</v>
      </c>
      <c r="D23" s="3">
        <v>8893.7999999999993</v>
      </c>
      <c r="E23" s="4"/>
      <c r="F23" s="33">
        <f t="shared" si="0"/>
        <v>8893.7999999999993</v>
      </c>
      <c r="G23" s="14">
        <f t="shared" si="1"/>
        <v>2.1880665299861099E-3</v>
      </c>
    </row>
    <row r="24" spans="2:8" ht="14.25" thickTop="1" thickBot="1" x14ac:dyDescent="0.25">
      <c r="B24" s="49"/>
      <c r="C24" s="42" t="s">
        <v>181</v>
      </c>
      <c r="D24" s="3">
        <v>36273.760000000002</v>
      </c>
      <c r="E24" s="4">
        <v>59723</v>
      </c>
      <c r="F24" s="33">
        <f t="shared" si="0"/>
        <v>95996.760000000009</v>
      </c>
      <c r="G24" s="14">
        <f t="shared" si="1"/>
        <v>2.3617272430581916E-2</v>
      </c>
    </row>
    <row r="25" spans="2:8" ht="14.25" thickTop="1" thickBot="1" x14ac:dyDescent="0.25">
      <c r="B25" s="49"/>
      <c r="C25" s="42" t="s">
        <v>249</v>
      </c>
      <c r="D25" s="3">
        <v>132832</v>
      </c>
      <c r="E25" s="4"/>
      <c r="F25" s="33">
        <f t="shared" si="0"/>
        <v>132832</v>
      </c>
      <c r="G25" s="14">
        <f t="shared" si="1"/>
        <v>3.2679535554106791E-2</v>
      </c>
      <c r="H25" s="10"/>
    </row>
    <row r="26" spans="2:8" ht="14.25" thickTop="1" thickBot="1" x14ac:dyDescent="0.25">
      <c r="B26" s="49"/>
      <c r="C26" s="42" t="s">
        <v>182</v>
      </c>
      <c r="D26" s="3">
        <v>264488.15999999997</v>
      </c>
      <c r="E26" s="4">
        <v>232127.61</v>
      </c>
      <c r="F26" s="11">
        <f t="shared" si="0"/>
        <v>496615.76999999996</v>
      </c>
      <c r="G26" s="14">
        <f t="shared" si="1"/>
        <v>0.12217818532014213</v>
      </c>
    </row>
    <row r="27" spans="2:8" ht="14.25" thickTop="1" thickBot="1" x14ac:dyDescent="0.25">
      <c r="B27" s="49"/>
      <c r="C27" s="42" t="s">
        <v>183</v>
      </c>
      <c r="D27" s="3"/>
      <c r="E27" s="4">
        <v>485</v>
      </c>
      <c r="F27" s="33">
        <f t="shared" si="0"/>
        <v>485</v>
      </c>
      <c r="G27" s="14">
        <f t="shared" si="1"/>
        <v>1.1932045549070852E-4</v>
      </c>
    </row>
    <row r="28" spans="2:8" ht="13.5" thickTop="1" x14ac:dyDescent="0.2">
      <c r="B28" s="55"/>
      <c r="C28" s="15"/>
      <c r="D28" s="5">
        <f>SUM(D4:D27)</f>
        <v>1705570.1500000001</v>
      </c>
      <c r="E28" s="5">
        <f t="shared" ref="E28:G28" si="2">SUM(E4:E27)</f>
        <v>2359114.3000000003</v>
      </c>
      <c r="F28" s="5">
        <f t="shared" si="2"/>
        <v>4064684.4499999997</v>
      </c>
      <c r="G28" s="56">
        <f t="shared" si="2"/>
        <v>1</v>
      </c>
      <c r="H28" s="10">
        <f>SUM(G5:G7,G9:G10,G12:G19,G21:G25,G27)</f>
        <v>0.21893002296894171</v>
      </c>
    </row>
  </sheetData>
  <mergeCells count="3">
    <mergeCell ref="B1:G1"/>
    <mergeCell ref="B4:B6"/>
    <mergeCell ref="B7:B27"/>
  </mergeCells>
  <conditionalFormatting sqref="G4:G27">
    <cfRule type="cellIs" dxfId="12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4º Trimestre'!A1" display="Relatório de Despesas Liquidadas - 4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1"/>
  <sheetViews>
    <sheetView showGridLines="0" zoomScale="80" zoomScaleNormal="80" workbookViewId="0">
      <selection activeCell="B1" sqref="B1:H1"/>
    </sheetView>
  </sheetViews>
  <sheetFormatPr defaultRowHeight="12.75" x14ac:dyDescent="0.2"/>
  <cols>
    <col min="2" max="2" width="54.28515625" style="36" customWidth="1"/>
    <col min="3" max="3" width="66.85546875" style="8" customWidth="1"/>
    <col min="4" max="5" width="14.28515625" hidden="1" customWidth="1"/>
    <col min="6" max="7" width="14.28515625" customWidth="1"/>
  </cols>
  <sheetData>
    <row r="1" spans="2:7" ht="58.5" customHeight="1" x14ac:dyDescent="0.2">
      <c r="B1" s="50" t="s">
        <v>239</v>
      </c>
      <c r="C1" s="50"/>
      <c r="D1" s="50"/>
      <c r="E1" s="50"/>
      <c r="F1" s="50"/>
      <c r="G1" s="50"/>
    </row>
    <row r="3" spans="2:7" ht="14.25" customHeight="1" thickBot="1" x14ac:dyDescent="0.25">
      <c r="B3" s="35" t="s">
        <v>110</v>
      </c>
      <c r="C3" s="16" t="s">
        <v>107</v>
      </c>
      <c r="D3" s="27" t="s">
        <v>215</v>
      </c>
      <c r="E3" s="17" t="s">
        <v>1</v>
      </c>
      <c r="F3" s="17" t="s">
        <v>108</v>
      </c>
      <c r="G3" s="17" t="s">
        <v>111</v>
      </c>
    </row>
    <row r="4" spans="2:7" ht="22.5" thickTop="1" thickBot="1" x14ac:dyDescent="0.25">
      <c r="B4" s="41" t="s">
        <v>112</v>
      </c>
      <c r="C4" s="41" t="s">
        <v>113</v>
      </c>
      <c r="D4" s="4">
        <v>101156.39</v>
      </c>
      <c r="E4" s="4"/>
      <c r="F4" s="33">
        <f>SUM(D4,E4)</f>
        <v>101156.39</v>
      </c>
      <c r="G4" s="14">
        <f>F4/$F$91</f>
        <v>1.2211336580139722E-2</v>
      </c>
    </row>
    <row r="5" spans="2:7" ht="22.5" thickTop="1" thickBot="1" x14ac:dyDescent="0.25">
      <c r="B5" s="41" t="s">
        <v>206</v>
      </c>
      <c r="C5" s="41" t="s">
        <v>207</v>
      </c>
      <c r="D5" s="3">
        <v>4657.25</v>
      </c>
      <c r="E5" s="4"/>
      <c r="F5" s="33">
        <f t="shared" ref="F5:F68" si="0">SUM(D5,E5)</f>
        <v>4657.25</v>
      </c>
      <c r="G5" s="14">
        <f t="shared" ref="G5:G68" si="1">F5/$F$91</f>
        <v>5.622111197113274E-4</v>
      </c>
    </row>
    <row r="6" spans="2:7" ht="22.5" thickTop="1" thickBot="1" x14ac:dyDescent="0.25">
      <c r="B6" s="41" t="s">
        <v>2</v>
      </c>
      <c r="C6" s="41" t="s">
        <v>4</v>
      </c>
      <c r="D6" s="3">
        <v>56836.82</v>
      </c>
      <c r="E6" s="4"/>
      <c r="F6" s="33">
        <f t="shared" si="0"/>
        <v>56836.82</v>
      </c>
      <c r="G6" s="14">
        <f t="shared" si="1"/>
        <v>6.8611932391499635E-3</v>
      </c>
    </row>
    <row r="7" spans="2:7" ht="14.25" thickTop="1" thickBot="1" x14ac:dyDescent="0.25">
      <c r="B7" s="52" t="s">
        <v>231</v>
      </c>
      <c r="C7" s="41" t="s">
        <v>232</v>
      </c>
      <c r="D7" s="3">
        <v>300000</v>
      </c>
      <c r="E7" s="4"/>
      <c r="F7" s="33">
        <f t="shared" si="0"/>
        <v>300000</v>
      </c>
      <c r="G7" s="14">
        <f t="shared" si="1"/>
        <v>3.6215220551483858E-2</v>
      </c>
    </row>
    <row r="8" spans="2:7" ht="14.25" thickTop="1" thickBot="1" x14ac:dyDescent="0.25">
      <c r="B8" s="53"/>
      <c r="C8" s="41" t="s">
        <v>5</v>
      </c>
      <c r="D8" s="3">
        <v>206234.72</v>
      </c>
      <c r="E8" s="4"/>
      <c r="F8" s="33">
        <f t="shared" si="0"/>
        <v>206234.72</v>
      </c>
      <c r="G8" s="14">
        <f t="shared" si="1"/>
        <v>2.4896119567245065E-2</v>
      </c>
    </row>
    <row r="9" spans="2:7" ht="14.25" thickTop="1" thickBot="1" x14ac:dyDescent="0.25">
      <c r="B9" s="53"/>
      <c r="C9" s="41" t="s">
        <v>6</v>
      </c>
      <c r="D9" s="3">
        <v>41890</v>
      </c>
      <c r="E9" s="4"/>
      <c r="F9" s="33">
        <f t="shared" si="0"/>
        <v>41890</v>
      </c>
      <c r="G9" s="14">
        <f t="shared" si="1"/>
        <v>5.0568519630055297E-3</v>
      </c>
    </row>
    <row r="10" spans="2:7" ht="14.25" thickTop="1" thickBot="1" x14ac:dyDescent="0.25">
      <c r="B10" s="53"/>
      <c r="C10" s="41" t="s">
        <v>8</v>
      </c>
      <c r="D10" s="3">
        <v>4500</v>
      </c>
      <c r="E10" s="4"/>
      <c r="F10" s="33">
        <f t="shared" si="0"/>
        <v>4500</v>
      </c>
      <c r="G10" s="14">
        <f t="shared" si="1"/>
        <v>5.4322830827225796E-4</v>
      </c>
    </row>
    <row r="11" spans="2:7" ht="14.25" thickTop="1" thickBot="1" x14ac:dyDescent="0.25">
      <c r="B11" s="53"/>
      <c r="C11" s="41" t="s">
        <v>9</v>
      </c>
      <c r="D11" s="3">
        <v>552166.17000000004</v>
      </c>
      <c r="E11" s="4">
        <v>66854.080000000002</v>
      </c>
      <c r="F11" s="11">
        <f t="shared" si="0"/>
        <v>619020.25</v>
      </c>
      <c r="G11" s="14">
        <f t="shared" si="1"/>
        <v>7.4726516265282261E-2</v>
      </c>
    </row>
    <row r="12" spans="2:7" ht="14.25" thickTop="1" thickBot="1" x14ac:dyDescent="0.25">
      <c r="B12" s="53"/>
      <c r="C12" s="41" t="s">
        <v>14</v>
      </c>
      <c r="D12" s="3">
        <v>42.27</v>
      </c>
      <c r="E12" s="4"/>
      <c r="F12" s="33">
        <f t="shared" si="0"/>
        <v>42.27</v>
      </c>
      <c r="G12" s="14">
        <f t="shared" si="1"/>
        <v>5.1027245757040768E-6</v>
      </c>
    </row>
    <row r="13" spans="2:7" ht="14.25" thickTop="1" thickBot="1" x14ac:dyDescent="0.25">
      <c r="B13" s="53"/>
      <c r="C13" s="41" t="s">
        <v>18</v>
      </c>
      <c r="D13" s="3"/>
      <c r="E13" s="4">
        <v>2009.79</v>
      </c>
      <c r="F13" s="33">
        <f t="shared" si="0"/>
        <v>2009.79</v>
      </c>
      <c r="G13" s="14">
        <f t="shared" si="1"/>
        <v>2.4261662704055584E-4</v>
      </c>
    </row>
    <row r="14" spans="2:7" ht="14.25" thickTop="1" thickBot="1" x14ac:dyDescent="0.25">
      <c r="B14" s="53"/>
      <c r="C14" s="41" t="s">
        <v>19</v>
      </c>
      <c r="D14" s="3">
        <v>3922.5</v>
      </c>
      <c r="E14" s="4"/>
      <c r="F14" s="33">
        <f t="shared" si="0"/>
        <v>3922.5</v>
      </c>
      <c r="G14" s="14">
        <f t="shared" si="1"/>
        <v>4.7351400871065147E-4</v>
      </c>
    </row>
    <row r="15" spans="2:7" ht="14.25" thickTop="1" thickBot="1" x14ac:dyDescent="0.25">
      <c r="B15" s="53"/>
      <c r="C15" s="41" t="s">
        <v>20</v>
      </c>
      <c r="D15" s="3">
        <v>34846.080000000002</v>
      </c>
      <c r="E15" s="4"/>
      <c r="F15" s="33">
        <f t="shared" si="0"/>
        <v>34846.080000000002</v>
      </c>
      <c r="G15" s="14">
        <f t="shared" si="1"/>
        <v>4.2065282418488363E-3</v>
      </c>
    </row>
    <row r="16" spans="2:7" ht="14.25" thickTop="1" thickBot="1" x14ac:dyDescent="0.25">
      <c r="B16" s="53"/>
      <c r="C16" s="41" t="s">
        <v>22</v>
      </c>
      <c r="D16" s="3">
        <v>109</v>
      </c>
      <c r="E16" s="4"/>
      <c r="F16" s="33">
        <f t="shared" si="0"/>
        <v>109</v>
      </c>
      <c r="G16" s="14">
        <f t="shared" si="1"/>
        <v>1.315819680037247E-5</v>
      </c>
    </row>
    <row r="17" spans="2:7" ht="14.25" thickTop="1" thickBot="1" x14ac:dyDescent="0.25">
      <c r="B17" s="53"/>
      <c r="C17" s="41" t="s">
        <v>24</v>
      </c>
      <c r="D17" s="3">
        <v>1625.41</v>
      </c>
      <c r="E17" s="4"/>
      <c r="F17" s="33">
        <f t="shared" si="0"/>
        <v>1625.41</v>
      </c>
      <c r="G17" s="14">
        <f t="shared" si="1"/>
        <v>1.9621527212195796E-4</v>
      </c>
    </row>
    <row r="18" spans="2:7" ht="14.25" thickTop="1" thickBot="1" x14ac:dyDescent="0.25">
      <c r="B18" s="53"/>
      <c r="C18" s="41" t="s">
        <v>26</v>
      </c>
      <c r="D18" s="3">
        <v>11617.16</v>
      </c>
      <c r="E18" s="4"/>
      <c r="F18" s="33">
        <f t="shared" si="0"/>
        <v>11617.16</v>
      </c>
      <c r="G18" s="14">
        <f t="shared" si="1"/>
        <v>1.4023933719395875E-3</v>
      </c>
    </row>
    <row r="19" spans="2:7" ht="14.25" thickTop="1" thickBot="1" x14ac:dyDescent="0.25">
      <c r="B19" s="53"/>
      <c r="C19" s="41" t="s">
        <v>27</v>
      </c>
      <c r="D19" s="3"/>
      <c r="E19" s="4">
        <v>2328.75</v>
      </c>
      <c r="F19" s="33">
        <f t="shared" si="0"/>
        <v>2328.75</v>
      </c>
      <c r="G19" s="14">
        <f t="shared" si="1"/>
        <v>2.8112064953089347E-4</v>
      </c>
    </row>
    <row r="20" spans="2:7" ht="14.25" thickTop="1" thickBot="1" x14ac:dyDescent="0.25">
      <c r="B20" s="53"/>
      <c r="C20" s="41" t="s">
        <v>29</v>
      </c>
      <c r="D20" s="3">
        <v>37415.33</v>
      </c>
      <c r="E20" s="4"/>
      <c r="F20" s="33">
        <f t="shared" si="0"/>
        <v>37415.33</v>
      </c>
      <c r="G20" s="14">
        <f t="shared" si="1"/>
        <v>4.5166814265218359E-3</v>
      </c>
    </row>
    <row r="21" spans="2:7" ht="14.25" thickTop="1" thickBot="1" x14ac:dyDescent="0.25">
      <c r="B21" s="53"/>
      <c r="C21" s="41" t="s">
        <v>33</v>
      </c>
      <c r="D21" s="3">
        <v>2170</v>
      </c>
      <c r="E21" s="4"/>
      <c r="F21" s="33">
        <f t="shared" si="0"/>
        <v>2170</v>
      </c>
      <c r="G21" s="14">
        <f t="shared" si="1"/>
        <v>2.6195676198906661E-4</v>
      </c>
    </row>
    <row r="22" spans="2:7" ht="14.25" thickTop="1" thickBot="1" x14ac:dyDescent="0.25">
      <c r="B22" s="53"/>
      <c r="C22" s="41" t="s">
        <v>39</v>
      </c>
      <c r="D22" s="3">
        <v>148646.78</v>
      </c>
      <c r="E22" s="4"/>
      <c r="F22" s="33">
        <f t="shared" si="0"/>
        <v>148646.78</v>
      </c>
      <c r="G22" s="14">
        <f t="shared" si="1"/>
        <v>1.7944253073226335E-2</v>
      </c>
    </row>
    <row r="23" spans="2:7" ht="14.25" thickTop="1" thickBot="1" x14ac:dyDescent="0.25">
      <c r="B23" s="53"/>
      <c r="C23" s="41" t="s">
        <v>41</v>
      </c>
      <c r="D23" s="3">
        <v>8427</v>
      </c>
      <c r="E23" s="4"/>
      <c r="F23" s="33">
        <f t="shared" si="0"/>
        <v>8427</v>
      </c>
      <c r="G23" s="14">
        <f t="shared" si="1"/>
        <v>1.0172855452911817E-3</v>
      </c>
    </row>
    <row r="24" spans="2:7" ht="14.25" thickTop="1" thickBot="1" x14ac:dyDescent="0.25">
      <c r="B24" s="53"/>
      <c r="C24" s="41" t="s">
        <v>42</v>
      </c>
      <c r="D24" s="3">
        <v>441884.3</v>
      </c>
      <c r="E24" s="4"/>
      <c r="F24" s="11">
        <f t="shared" si="0"/>
        <v>441884.3</v>
      </c>
      <c r="G24" s="14">
        <f t="shared" si="1"/>
        <v>5.3343124609126866E-2</v>
      </c>
    </row>
    <row r="25" spans="2:7" ht="14.25" thickTop="1" thickBot="1" x14ac:dyDescent="0.25">
      <c r="B25" s="53"/>
      <c r="C25" s="41" t="s">
        <v>43</v>
      </c>
      <c r="D25" s="3">
        <v>10507.76</v>
      </c>
      <c r="E25" s="4">
        <v>6696.94</v>
      </c>
      <c r="F25" s="33">
        <f t="shared" si="0"/>
        <v>17204.7</v>
      </c>
      <c r="G25" s="14">
        <f t="shared" si="1"/>
        <v>2.0769066834070479E-3</v>
      </c>
    </row>
    <row r="26" spans="2:7" ht="14.25" thickTop="1" thickBot="1" x14ac:dyDescent="0.25">
      <c r="B26" s="53"/>
      <c r="C26" s="41" t="s">
        <v>233</v>
      </c>
      <c r="D26" s="3">
        <v>24954.48</v>
      </c>
      <c r="E26" s="4"/>
      <c r="F26" s="33">
        <f t="shared" si="0"/>
        <v>24954.48</v>
      </c>
      <c r="G26" s="14">
        <f t="shared" si="1"/>
        <v>3.0124399898253098E-3</v>
      </c>
    </row>
    <row r="27" spans="2:7" ht="14.25" thickTop="1" thickBot="1" x14ac:dyDescent="0.25">
      <c r="B27" s="53"/>
      <c r="C27" s="41" t="s">
        <v>46</v>
      </c>
      <c r="D27" s="3"/>
      <c r="E27" s="4">
        <v>165</v>
      </c>
      <c r="F27" s="33">
        <f t="shared" si="0"/>
        <v>165</v>
      </c>
      <c r="G27" s="14">
        <f t="shared" si="1"/>
        <v>1.9918371303316125E-5</v>
      </c>
    </row>
    <row r="28" spans="2:7" ht="14.25" thickTop="1" thickBot="1" x14ac:dyDescent="0.25">
      <c r="B28" s="53"/>
      <c r="C28" s="41" t="s">
        <v>47</v>
      </c>
      <c r="D28" s="3">
        <v>61441.42</v>
      </c>
      <c r="E28" s="4">
        <v>37893.42</v>
      </c>
      <c r="F28" s="33">
        <f t="shared" si="0"/>
        <v>99334.84</v>
      </c>
      <c r="G28" s="14">
        <f t="shared" si="1"/>
        <v>1.1991443796821204E-2</v>
      </c>
    </row>
    <row r="29" spans="2:7" ht="14.25" thickTop="1" thickBot="1" x14ac:dyDescent="0.25">
      <c r="B29" s="53"/>
      <c r="C29" s="41" t="s">
        <v>188</v>
      </c>
      <c r="D29" s="3">
        <v>45940</v>
      </c>
      <c r="E29" s="4"/>
      <c r="F29" s="33">
        <f t="shared" si="0"/>
        <v>45940</v>
      </c>
      <c r="G29" s="14">
        <f t="shared" si="1"/>
        <v>5.5457574404505616E-3</v>
      </c>
    </row>
    <row r="30" spans="2:7" ht="14.25" thickTop="1" thickBot="1" x14ac:dyDescent="0.25">
      <c r="B30" s="53"/>
      <c r="C30" s="41" t="s">
        <v>52</v>
      </c>
      <c r="D30" s="3">
        <v>69934.12</v>
      </c>
      <c r="E30" s="4"/>
      <c r="F30" s="33">
        <f t="shared" si="0"/>
        <v>69934.12</v>
      </c>
      <c r="G30" s="14">
        <f t="shared" si="1"/>
        <v>8.4422652662464615E-3</v>
      </c>
    </row>
    <row r="31" spans="2:7" ht="14.25" thickTop="1" thickBot="1" x14ac:dyDescent="0.25">
      <c r="B31" s="53"/>
      <c r="C31" s="41" t="s">
        <v>189</v>
      </c>
      <c r="D31" s="3">
        <v>4800</v>
      </c>
      <c r="E31" s="4"/>
      <c r="F31" s="33">
        <f t="shared" si="0"/>
        <v>4800</v>
      </c>
      <c r="G31" s="14">
        <f t="shared" si="1"/>
        <v>5.7944352882374176E-4</v>
      </c>
    </row>
    <row r="32" spans="2:7" ht="14.25" thickTop="1" thickBot="1" x14ac:dyDescent="0.25">
      <c r="B32" s="53"/>
      <c r="C32" s="41" t="s">
        <v>187</v>
      </c>
      <c r="D32" s="3">
        <v>5880</v>
      </c>
      <c r="E32" s="4">
        <v>1470</v>
      </c>
      <c r="F32" s="33">
        <f t="shared" si="0"/>
        <v>7350</v>
      </c>
      <c r="G32" s="14">
        <f t="shared" si="1"/>
        <v>8.8727290351135464E-4</v>
      </c>
    </row>
    <row r="33" spans="2:7" ht="14.25" thickTop="1" thickBot="1" x14ac:dyDescent="0.25">
      <c r="B33" s="53"/>
      <c r="C33" s="41" t="s">
        <v>43</v>
      </c>
      <c r="D33" s="3">
        <v>1233651.46</v>
      </c>
      <c r="E33" s="4">
        <v>109162.37</v>
      </c>
      <c r="F33" s="11">
        <f t="shared" si="0"/>
        <v>1342813.83</v>
      </c>
      <c r="G33" s="14">
        <f t="shared" si="1"/>
        <v>0.16210099671010919</v>
      </c>
    </row>
    <row r="34" spans="2:7" ht="14.25" thickTop="1" thickBot="1" x14ac:dyDescent="0.25">
      <c r="B34" s="53"/>
      <c r="C34" s="41" t="s">
        <v>54</v>
      </c>
      <c r="D34" s="3">
        <v>6502.4</v>
      </c>
      <c r="E34" s="4"/>
      <c r="F34" s="33">
        <f t="shared" si="0"/>
        <v>6502.4</v>
      </c>
      <c r="G34" s="14">
        <f t="shared" si="1"/>
        <v>7.8495283371322877E-4</v>
      </c>
    </row>
    <row r="35" spans="2:7" ht="14.25" thickTop="1" thickBot="1" x14ac:dyDescent="0.25">
      <c r="B35" s="53"/>
      <c r="C35" s="41" t="s">
        <v>55</v>
      </c>
      <c r="D35" s="3">
        <v>7637.5</v>
      </c>
      <c r="E35" s="4">
        <v>30550</v>
      </c>
      <c r="F35" s="33">
        <f t="shared" si="0"/>
        <v>38187.5</v>
      </c>
      <c r="G35" s="14">
        <f t="shared" si="1"/>
        <v>4.6098957826992996E-3</v>
      </c>
    </row>
    <row r="36" spans="2:7" ht="14.25" thickTop="1" thickBot="1" x14ac:dyDescent="0.25">
      <c r="B36" s="53"/>
      <c r="C36" s="41" t="s">
        <v>56</v>
      </c>
      <c r="D36" s="3">
        <v>71134.850000000006</v>
      </c>
      <c r="E36" s="4">
        <v>57459.9</v>
      </c>
      <c r="F36" s="33">
        <f t="shared" si="0"/>
        <v>128594.75</v>
      </c>
      <c r="G36" s="14">
        <f t="shared" si="1"/>
        <v>1.5523624110043098E-2</v>
      </c>
    </row>
    <row r="37" spans="2:7" ht="14.25" thickTop="1" thickBot="1" x14ac:dyDescent="0.25">
      <c r="B37" s="53"/>
      <c r="C37" s="41" t="s">
        <v>57</v>
      </c>
      <c r="D37" s="3">
        <v>522079.74</v>
      </c>
      <c r="E37" s="4">
        <v>86444.33</v>
      </c>
      <c r="F37" s="11">
        <f t="shared" si="0"/>
        <v>608524.06999999995</v>
      </c>
      <c r="G37" s="14">
        <f t="shared" si="1"/>
        <v>7.3459444686455336E-2</v>
      </c>
    </row>
    <row r="38" spans="2:7" ht="14.25" thickTop="1" thickBot="1" x14ac:dyDescent="0.25">
      <c r="B38" s="53"/>
      <c r="C38" s="41" t="s">
        <v>58</v>
      </c>
      <c r="D38" s="3">
        <v>7081.4</v>
      </c>
      <c r="E38" s="4"/>
      <c r="F38" s="33">
        <f t="shared" si="0"/>
        <v>7081.4</v>
      </c>
      <c r="G38" s="14">
        <f t="shared" si="1"/>
        <v>8.548482093775927E-4</v>
      </c>
    </row>
    <row r="39" spans="2:7" ht="14.25" thickTop="1" thickBot="1" x14ac:dyDescent="0.25">
      <c r="B39" s="53"/>
      <c r="C39" s="41" t="s">
        <v>59</v>
      </c>
      <c r="D39" s="3">
        <v>93701.21</v>
      </c>
      <c r="E39" s="4"/>
      <c r="F39" s="33">
        <f t="shared" si="0"/>
        <v>93701.21</v>
      </c>
      <c r="G39" s="14">
        <f t="shared" si="1"/>
        <v>1.1311366620303017E-2</v>
      </c>
    </row>
    <row r="40" spans="2:7" ht="14.25" thickTop="1" thickBot="1" x14ac:dyDescent="0.25">
      <c r="B40" s="53"/>
      <c r="C40" s="41" t="s">
        <v>61</v>
      </c>
      <c r="D40" s="3">
        <v>1950</v>
      </c>
      <c r="E40" s="4"/>
      <c r="F40" s="33">
        <f t="shared" si="0"/>
        <v>1950</v>
      </c>
      <c r="G40" s="14">
        <f t="shared" si="1"/>
        <v>2.3539893358464511E-4</v>
      </c>
    </row>
    <row r="41" spans="2:7" ht="14.25" thickTop="1" thickBot="1" x14ac:dyDescent="0.25">
      <c r="B41" s="53"/>
      <c r="C41" s="41" t="s">
        <v>62</v>
      </c>
      <c r="D41" s="3">
        <v>66685.48</v>
      </c>
      <c r="E41" s="4">
        <v>108720.86</v>
      </c>
      <c r="F41" s="33">
        <f t="shared" si="0"/>
        <v>175406.34</v>
      </c>
      <c r="G41" s="14">
        <f t="shared" si="1"/>
        <v>2.1174597630761884E-2</v>
      </c>
    </row>
    <row r="42" spans="2:7" ht="14.25" thickTop="1" thickBot="1" x14ac:dyDescent="0.25">
      <c r="B42" s="53"/>
      <c r="C42" s="41" t="s">
        <v>63</v>
      </c>
      <c r="D42" s="3">
        <v>830.48</v>
      </c>
      <c r="E42" s="4">
        <v>7586.14</v>
      </c>
      <c r="F42" s="33">
        <f t="shared" si="0"/>
        <v>8416.6200000000008</v>
      </c>
      <c r="G42" s="14">
        <f t="shared" si="1"/>
        <v>1.0160324986601005E-3</v>
      </c>
    </row>
    <row r="43" spans="2:7" ht="14.25" thickTop="1" thickBot="1" x14ac:dyDescent="0.25">
      <c r="B43" s="53"/>
      <c r="C43" s="41" t="s">
        <v>64</v>
      </c>
      <c r="D43" s="3">
        <v>35637.370000000003</v>
      </c>
      <c r="E43" s="4">
        <v>7805.17</v>
      </c>
      <c r="F43" s="33">
        <f t="shared" si="0"/>
        <v>43442.54</v>
      </c>
      <c r="G43" s="14">
        <f t="shared" si="1"/>
        <v>5.2442705580555329E-3</v>
      </c>
    </row>
    <row r="44" spans="2:7" ht="14.25" thickTop="1" thickBot="1" x14ac:dyDescent="0.25">
      <c r="B44" s="53"/>
      <c r="C44" s="41" t="s">
        <v>44</v>
      </c>
      <c r="D44" s="3">
        <v>157176.76999999999</v>
      </c>
      <c r="E44" s="4"/>
      <c r="F44" s="33">
        <f t="shared" si="0"/>
        <v>157176.76999999999</v>
      </c>
      <c r="G44" s="14">
        <f t="shared" si="1"/>
        <v>1.897397130373284E-2</v>
      </c>
    </row>
    <row r="45" spans="2:7" ht="14.25" thickTop="1" thickBot="1" x14ac:dyDescent="0.25">
      <c r="B45" s="53"/>
      <c r="C45" s="41" t="s">
        <v>192</v>
      </c>
      <c r="D45" s="3"/>
      <c r="E45" s="4">
        <v>27942.05</v>
      </c>
      <c r="F45" s="33">
        <f t="shared" si="0"/>
        <v>27942.05</v>
      </c>
      <c r="G45" s="14">
        <f t="shared" si="1"/>
        <v>3.3730916780352989E-3</v>
      </c>
    </row>
    <row r="46" spans="2:7" ht="14.25" thickTop="1" thickBot="1" x14ac:dyDescent="0.25">
      <c r="B46" s="53"/>
      <c r="C46" s="41" t="s">
        <v>65</v>
      </c>
      <c r="D46" s="3"/>
      <c r="E46" s="4">
        <v>3981</v>
      </c>
      <c r="F46" s="33">
        <f t="shared" si="0"/>
        <v>3981</v>
      </c>
      <c r="G46" s="14">
        <f t="shared" si="1"/>
        <v>4.8057597671819082E-4</v>
      </c>
    </row>
    <row r="47" spans="2:7" ht="14.25" thickTop="1" thickBot="1" x14ac:dyDescent="0.25">
      <c r="B47" s="53"/>
      <c r="C47" s="41" t="s">
        <v>66</v>
      </c>
      <c r="D47" s="3">
        <v>50520.81</v>
      </c>
      <c r="E47" s="4">
        <v>9395.74</v>
      </c>
      <c r="F47" s="33">
        <f t="shared" si="0"/>
        <v>59916.549999999996</v>
      </c>
      <c r="G47" s="14">
        <f t="shared" si="1"/>
        <v>7.2329702431133671E-3</v>
      </c>
    </row>
    <row r="48" spans="2:7" ht="14.25" thickTop="1" thickBot="1" x14ac:dyDescent="0.25">
      <c r="B48" s="53"/>
      <c r="C48" s="41" t="s">
        <v>68</v>
      </c>
      <c r="D48" s="3">
        <v>1654.58</v>
      </c>
      <c r="E48" s="4">
        <v>449.7</v>
      </c>
      <c r="F48" s="33">
        <f t="shared" si="0"/>
        <v>2104.2799999999997</v>
      </c>
      <c r="G48" s="14">
        <f t="shared" si="1"/>
        <v>2.5402321434025483E-4</v>
      </c>
    </row>
    <row r="49" spans="2:7" ht="14.25" thickTop="1" thickBot="1" x14ac:dyDescent="0.25">
      <c r="B49" s="53"/>
      <c r="C49" s="41" t="s">
        <v>69</v>
      </c>
      <c r="D49" s="3">
        <v>23754.47</v>
      </c>
      <c r="E49" s="4">
        <v>166538.6</v>
      </c>
      <c r="F49" s="33">
        <f t="shared" si="0"/>
        <v>190293.07</v>
      </c>
      <c r="G49" s="14">
        <f t="shared" si="1"/>
        <v>2.2971684998229859E-2</v>
      </c>
    </row>
    <row r="50" spans="2:7" ht="14.25" thickTop="1" thickBot="1" x14ac:dyDescent="0.25">
      <c r="B50" s="53"/>
      <c r="C50" s="41" t="s">
        <v>70</v>
      </c>
      <c r="D50" s="3">
        <v>142849.70000000001</v>
      </c>
      <c r="E50" s="4">
        <v>29176.2</v>
      </c>
      <c r="F50" s="33">
        <f t="shared" si="0"/>
        <v>172025.90000000002</v>
      </c>
      <c r="G50" s="14">
        <f t="shared" si="1"/>
        <v>2.0766519696891694E-2</v>
      </c>
    </row>
    <row r="51" spans="2:7" ht="14.25" thickTop="1" thickBot="1" x14ac:dyDescent="0.25">
      <c r="B51" s="53"/>
      <c r="C51" s="41" t="s">
        <v>71</v>
      </c>
      <c r="D51" s="3"/>
      <c r="E51" s="4">
        <v>4200</v>
      </c>
      <c r="F51" s="33">
        <f t="shared" si="0"/>
        <v>4200</v>
      </c>
      <c r="G51" s="14">
        <f t="shared" si="1"/>
        <v>5.0701308772077406E-4</v>
      </c>
    </row>
    <row r="52" spans="2:7" ht="14.25" thickTop="1" thickBot="1" x14ac:dyDescent="0.25">
      <c r="B52" s="53"/>
      <c r="C52" s="41" t="s">
        <v>72</v>
      </c>
      <c r="D52" s="3">
        <v>241175.94</v>
      </c>
      <c r="E52" s="4">
        <v>46806.36</v>
      </c>
      <c r="F52" s="33">
        <f t="shared" si="0"/>
        <v>287982.3</v>
      </c>
      <c r="G52" s="14">
        <f t="shared" si="1"/>
        <v>3.4764475031411966E-2</v>
      </c>
    </row>
    <row r="53" spans="2:7" ht="14.25" thickTop="1" thickBot="1" x14ac:dyDescent="0.25">
      <c r="B53" s="53"/>
      <c r="C53" s="41" t="s">
        <v>48</v>
      </c>
      <c r="D53" s="3">
        <v>143682.72</v>
      </c>
      <c r="E53" s="4">
        <v>14881.72</v>
      </c>
      <c r="F53" s="33">
        <f t="shared" si="0"/>
        <v>158564.44</v>
      </c>
      <c r="G53" s="14">
        <f t="shared" si="1"/>
        <v>1.9141487220741767E-2</v>
      </c>
    </row>
    <row r="54" spans="2:7" ht="14.25" thickTop="1" thickBot="1" x14ac:dyDescent="0.25">
      <c r="B54" s="53"/>
      <c r="C54" s="41" t="s">
        <v>45</v>
      </c>
      <c r="D54" s="3">
        <v>305931.34999999998</v>
      </c>
      <c r="E54" s="4">
        <v>29771.53</v>
      </c>
      <c r="F54" s="33">
        <f t="shared" si="0"/>
        <v>335702.88</v>
      </c>
      <c r="G54" s="14">
        <f t="shared" si="1"/>
        <v>4.0525179463227735E-2</v>
      </c>
    </row>
    <row r="55" spans="2:7" ht="14.25" thickTop="1" thickBot="1" x14ac:dyDescent="0.25">
      <c r="B55" s="53"/>
      <c r="C55" s="41" t="s">
        <v>74</v>
      </c>
      <c r="D55" s="3">
        <v>10713.43</v>
      </c>
      <c r="E55" s="4">
        <v>3077.78</v>
      </c>
      <c r="F55" s="33">
        <f t="shared" si="0"/>
        <v>13791.210000000001</v>
      </c>
      <c r="G55" s="14">
        <f t="shared" si="1"/>
        <v>1.6648390394060992E-3</v>
      </c>
    </row>
    <row r="56" spans="2:7" ht="14.25" thickTop="1" thickBot="1" x14ac:dyDescent="0.25">
      <c r="B56" s="53"/>
      <c r="C56" s="41" t="s">
        <v>75</v>
      </c>
      <c r="D56" s="3"/>
      <c r="E56" s="4">
        <v>2116.8000000000002</v>
      </c>
      <c r="F56" s="33">
        <f t="shared" si="0"/>
        <v>2116.8000000000002</v>
      </c>
      <c r="G56" s="14">
        <f t="shared" si="1"/>
        <v>2.5553459621127016E-4</v>
      </c>
    </row>
    <row r="57" spans="2:7" ht="14.25" thickTop="1" thickBot="1" x14ac:dyDescent="0.25">
      <c r="B57" s="53"/>
      <c r="C57" s="41" t="s">
        <v>234</v>
      </c>
      <c r="D57" s="3">
        <v>0</v>
      </c>
      <c r="E57" s="4"/>
      <c r="F57" s="33">
        <f t="shared" si="0"/>
        <v>0</v>
      </c>
      <c r="G57" s="14">
        <f t="shared" si="1"/>
        <v>0</v>
      </c>
    </row>
    <row r="58" spans="2:7" ht="14.25" thickTop="1" thickBot="1" x14ac:dyDescent="0.25">
      <c r="B58" s="53"/>
      <c r="C58" s="41" t="s">
        <v>78</v>
      </c>
      <c r="D58" s="3"/>
      <c r="E58" s="4">
        <v>8332.73</v>
      </c>
      <c r="F58" s="33">
        <f t="shared" si="0"/>
        <v>8332.73</v>
      </c>
      <c r="G58" s="14">
        <f t="shared" si="1"/>
        <v>1.0059055158198871E-3</v>
      </c>
    </row>
    <row r="59" spans="2:7" ht="14.25" thickTop="1" thickBot="1" x14ac:dyDescent="0.25">
      <c r="B59" s="53"/>
      <c r="C59" s="41" t="s">
        <v>235</v>
      </c>
      <c r="D59" s="3">
        <v>235149</v>
      </c>
      <c r="E59" s="4"/>
      <c r="F59" s="33">
        <f t="shared" si="0"/>
        <v>235149</v>
      </c>
      <c r="G59" s="14">
        <f t="shared" si="1"/>
        <v>2.8386576324869597E-2</v>
      </c>
    </row>
    <row r="60" spans="2:7" ht="14.25" thickTop="1" thickBot="1" x14ac:dyDescent="0.25">
      <c r="B60" s="53"/>
      <c r="C60" s="41" t="s">
        <v>79</v>
      </c>
      <c r="D60" s="3">
        <v>445078.12</v>
      </c>
      <c r="E60" s="4">
        <v>604.86</v>
      </c>
      <c r="F60" s="11">
        <f t="shared" si="0"/>
        <v>445682.98</v>
      </c>
      <c r="G60" s="14">
        <f t="shared" si="1"/>
        <v>5.3801691389141898E-2</v>
      </c>
    </row>
    <row r="61" spans="2:7" ht="14.25" thickTop="1" thickBot="1" x14ac:dyDescent="0.25">
      <c r="B61" s="53"/>
      <c r="C61" s="41" t="s">
        <v>236</v>
      </c>
      <c r="D61" s="3">
        <v>44837.2</v>
      </c>
      <c r="E61" s="4"/>
      <c r="F61" s="33">
        <f t="shared" si="0"/>
        <v>44837.2</v>
      </c>
      <c r="G61" s="14">
        <f t="shared" si="1"/>
        <v>5.4126302897033072E-3</v>
      </c>
    </row>
    <row r="62" spans="2:7" ht="14.25" thickTop="1" thickBot="1" x14ac:dyDescent="0.25">
      <c r="B62" s="53"/>
      <c r="C62" s="41" t="s">
        <v>193</v>
      </c>
      <c r="D62" s="3">
        <v>5378.27</v>
      </c>
      <c r="E62" s="4"/>
      <c r="F62" s="33">
        <f t="shared" si="0"/>
        <v>5378.27</v>
      </c>
      <c r="G62" s="14">
        <f t="shared" si="1"/>
        <v>6.4925078078476375E-4</v>
      </c>
    </row>
    <row r="63" spans="2:7" ht="14.25" thickTop="1" thickBot="1" x14ac:dyDescent="0.25">
      <c r="B63" s="53"/>
      <c r="C63" s="41" t="s">
        <v>84</v>
      </c>
      <c r="D63" s="3">
        <v>10090.719999999999</v>
      </c>
      <c r="E63" s="4"/>
      <c r="F63" s="33">
        <f t="shared" si="0"/>
        <v>10090.719999999999</v>
      </c>
      <c r="G63" s="14">
        <f t="shared" si="1"/>
        <v>1.218125501077564E-3</v>
      </c>
    </row>
    <row r="64" spans="2:7" ht="14.25" thickTop="1" thickBot="1" x14ac:dyDescent="0.25">
      <c r="B64" s="53"/>
      <c r="C64" s="41" t="s">
        <v>85</v>
      </c>
      <c r="D64" s="3">
        <v>4300</v>
      </c>
      <c r="E64" s="4"/>
      <c r="F64" s="33">
        <f t="shared" si="0"/>
        <v>4300</v>
      </c>
      <c r="G64" s="14">
        <f t="shared" si="1"/>
        <v>5.1908482790460203E-4</v>
      </c>
    </row>
    <row r="65" spans="2:7" ht="14.25" thickTop="1" thickBot="1" x14ac:dyDescent="0.25">
      <c r="B65" s="53"/>
      <c r="C65" s="41" t="s">
        <v>212</v>
      </c>
      <c r="D65" s="3">
        <v>7442</v>
      </c>
      <c r="E65" s="4"/>
      <c r="F65" s="33">
        <f t="shared" si="0"/>
        <v>7442</v>
      </c>
      <c r="G65" s="14">
        <f t="shared" si="1"/>
        <v>8.9837890448047633E-4</v>
      </c>
    </row>
    <row r="66" spans="2:7" ht="14.25" thickTop="1" thickBot="1" x14ac:dyDescent="0.25">
      <c r="B66" s="53"/>
      <c r="C66" s="41" t="s">
        <v>86</v>
      </c>
      <c r="D66" s="3">
        <v>3281.39</v>
      </c>
      <c r="E66" s="4"/>
      <c r="F66" s="33">
        <f t="shared" si="0"/>
        <v>3281.39</v>
      </c>
      <c r="G66" s="14">
        <f t="shared" si="1"/>
        <v>3.9612087521811209E-4</v>
      </c>
    </row>
    <row r="67" spans="2:7" ht="14.25" thickTop="1" thickBot="1" x14ac:dyDescent="0.25">
      <c r="B67" s="53"/>
      <c r="C67" s="41" t="s">
        <v>87</v>
      </c>
      <c r="D67" s="3">
        <v>3910.46</v>
      </c>
      <c r="E67" s="4"/>
      <c r="F67" s="33">
        <f t="shared" si="0"/>
        <v>3910.46</v>
      </c>
      <c r="G67" s="14">
        <f t="shared" si="1"/>
        <v>4.7206057119251858E-4</v>
      </c>
    </row>
    <row r="68" spans="2:7" ht="14.25" thickTop="1" thickBot="1" x14ac:dyDescent="0.25">
      <c r="B68" s="53"/>
      <c r="C68" s="41" t="s">
        <v>88</v>
      </c>
      <c r="D68" s="3">
        <v>106412.37</v>
      </c>
      <c r="E68" s="4"/>
      <c r="F68" s="33">
        <f t="shared" si="0"/>
        <v>106412.37</v>
      </c>
      <c r="G68" s="14">
        <f t="shared" si="1"/>
        <v>1.2845824829853681E-2</v>
      </c>
    </row>
    <row r="69" spans="2:7" ht="14.25" thickTop="1" thickBot="1" x14ac:dyDescent="0.25">
      <c r="B69" s="53"/>
      <c r="C69" s="41" t="s">
        <v>90</v>
      </c>
      <c r="D69" s="3">
        <v>4.67</v>
      </c>
      <c r="E69" s="4"/>
      <c r="F69" s="33">
        <f t="shared" ref="F69:F90" si="2">SUM(D69,E69)</f>
        <v>4.67</v>
      </c>
      <c r="G69" s="14">
        <f t="shared" ref="G69:G90" si="3">F69/$F$91</f>
        <v>5.6375026658476541E-7</v>
      </c>
    </row>
    <row r="70" spans="2:7" ht="14.25" thickTop="1" thickBot="1" x14ac:dyDescent="0.25">
      <c r="B70" s="53"/>
      <c r="C70" s="41" t="s">
        <v>93</v>
      </c>
      <c r="D70" s="3">
        <v>19532.23</v>
      </c>
      <c r="E70" s="4">
        <v>1264.7</v>
      </c>
      <c r="F70" s="33">
        <f t="shared" si="2"/>
        <v>20796.93</v>
      </c>
      <c r="G70" s="14">
        <f t="shared" si="3"/>
        <v>2.510551355812571E-3</v>
      </c>
    </row>
    <row r="71" spans="2:7" ht="14.25" thickTop="1" thickBot="1" x14ac:dyDescent="0.25">
      <c r="B71" s="53"/>
      <c r="C71" s="41" t="s">
        <v>95</v>
      </c>
      <c r="D71" s="3">
        <v>44559.66</v>
      </c>
      <c r="E71" s="4"/>
      <c r="F71" s="33">
        <f t="shared" si="2"/>
        <v>44559.66</v>
      </c>
      <c r="G71" s="14">
        <f t="shared" si="3"/>
        <v>5.3791263819971116E-3</v>
      </c>
    </row>
    <row r="72" spans="2:7" ht="14.25" thickTop="1" thickBot="1" x14ac:dyDescent="0.25">
      <c r="B72" s="53"/>
      <c r="C72" s="41" t="s">
        <v>237</v>
      </c>
      <c r="D72" s="3">
        <v>1750</v>
      </c>
      <c r="E72" s="4"/>
      <c r="F72" s="33">
        <f t="shared" si="2"/>
        <v>1750</v>
      </c>
      <c r="G72" s="14">
        <f t="shared" si="3"/>
        <v>2.112554532169892E-4</v>
      </c>
    </row>
    <row r="73" spans="2:7" ht="14.25" thickTop="1" thickBot="1" x14ac:dyDescent="0.25">
      <c r="B73" s="53"/>
      <c r="C73" s="41" t="s">
        <v>97</v>
      </c>
      <c r="D73" s="3">
        <v>23028.240000000002</v>
      </c>
      <c r="E73" s="4"/>
      <c r="F73" s="33">
        <f t="shared" si="2"/>
        <v>23028.240000000002</v>
      </c>
      <c r="G73" s="14">
        <f t="shared" si="3"/>
        <v>2.7799093017083424E-3</v>
      </c>
    </row>
    <row r="74" spans="2:7" ht="14.25" thickTop="1" thickBot="1" x14ac:dyDescent="0.25">
      <c r="B74" s="53"/>
      <c r="C74" s="41" t="s">
        <v>75</v>
      </c>
      <c r="D74" s="3">
        <v>72923.95</v>
      </c>
      <c r="E74" s="4"/>
      <c r="F74" s="33">
        <f t="shared" si="2"/>
        <v>72923.95</v>
      </c>
      <c r="G74" s="14">
        <f t="shared" si="3"/>
        <v>8.8031897757846044E-3</v>
      </c>
    </row>
    <row r="75" spans="2:7" ht="14.25" thickTop="1" thickBot="1" x14ac:dyDescent="0.25">
      <c r="B75" s="53"/>
      <c r="C75" s="41" t="s">
        <v>88</v>
      </c>
      <c r="D75" s="3">
        <v>2077</v>
      </c>
      <c r="E75" s="4"/>
      <c r="F75" s="33">
        <f t="shared" si="2"/>
        <v>2077</v>
      </c>
      <c r="G75" s="14">
        <f t="shared" si="3"/>
        <v>2.5073004361810658E-4</v>
      </c>
    </row>
    <row r="76" spans="2:7" ht="14.25" thickTop="1" thickBot="1" x14ac:dyDescent="0.25">
      <c r="B76" s="53"/>
      <c r="C76" s="41" t="s">
        <v>89</v>
      </c>
      <c r="D76" s="3">
        <v>135.65</v>
      </c>
      <c r="E76" s="4"/>
      <c r="F76" s="33">
        <f t="shared" si="2"/>
        <v>135.65</v>
      </c>
      <c r="G76" s="14">
        <f t="shared" si="3"/>
        <v>1.6375315559362622E-5</v>
      </c>
    </row>
    <row r="77" spans="2:7" ht="14.25" thickTop="1" thickBot="1" x14ac:dyDescent="0.25">
      <c r="B77" s="53"/>
      <c r="C77" s="41" t="s">
        <v>90</v>
      </c>
      <c r="D77" s="3">
        <v>2095.06</v>
      </c>
      <c r="E77" s="4"/>
      <c r="F77" s="33">
        <f t="shared" si="2"/>
        <v>2095.06</v>
      </c>
      <c r="G77" s="14">
        <f t="shared" si="3"/>
        <v>2.5291019989530594E-4</v>
      </c>
    </row>
    <row r="78" spans="2:7" ht="14.25" thickTop="1" thickBot="1" x14ac:dyDescent="0.25">
      <c r="B78" s="54"/>
      <c r="C78" s="41" t="s">
        <v>98</v>
      </c>
      <c r="D78" s="3">
        <v>9746.7999999999993</v>
      </c>
      <c r="E78" s="4"/>
      <c r="F78" s="33">
        <f t="shared" si="2"/>
        <v>9746.7999999999993</v>
      </c>
      <c r="G78" s="14">
        <f t="shared" si="3"/>
        <v>1.1766083722373429E-3</v>
      </c>
    </row>
    <row r="79" spans="2:7" ht="22.5" thickTop="1" thickBot="1" x14ac:dyDescent="0.25">
      <c r="B79" s="41" t="s">
        <v>99</v>
      </c>
      <c r="C79" s="41" t="s">
        <v>100</v>
      </c>
      <c r="D79" s="3">
        <v>128592.7</v>
      </c>
      <c r="E79" s="4"/>
      <c r="F79" s="33">
        <f t="shared" si="2"/>
        <v>128592.7</v>
      </c>
      <c r="G79" s="14">
        <f t="shared" si="3"/>
        <v>1.5523376639369329E-2</v>
      </c>
    </row>
    <row r="80" spans="2:7" ht="14.25" thickTop="1" thickBot="1" x14ac:dyDescent="0.25">
      <c r="B80" s="52" t="s">
        <v>101</v>
      </c>
      <c r="C80" s="41" t="s">
        <v>62</v>
      </c>
      <c r="D80" s="3">
        <v>291756.28000000003</v>
      </c>
      <c r="E80" s="4">
        <v>70000</v>
      </c>
      <c r="F80" s="33">
        <f t="shared" si="2"/>
        <v>361756.28</v>
      </c>
      <c r="G80" s="14">
        <f t="shared" si="3"/>
        <v>4.3670278220281168E-2</v>
      </c>
    </row>
    <row r="81" spans="2:7" ht="14.25" thickTop="1" thickBot="1" x14ac:dyDescent="0.25">
      <c r="B81" s="53"/>
      <c r="C81" s="41" t="s">
        <v>63</v>
      </c>
      <c r="D81" s="3">
        <v>23339.63</v>
      </c>
      <c r="E81" s="4">
        <v>1268</v>
      </c>
      <c r="F81" s="33">
        <f t="shared" si="2"/>
        <v>24607.63</v>
      </c>
      <c r="G81" s="14">
        <f t="shared" si="3"/>
        <v>2.9705691589977028E-3</v>
      </c>
    </row>
    <row r="82" spans="2:7" ht="14.25" thickTop="1" thickBot="1" x14ac:dyDescent="0.25">
      <c r="B82" s="53"/>
      <c r="C82" s="41" t="s">
        <v>238</v>
      </c>
      <c r="D82" s="3">
        <v>161345.97</v>
      </c>
      <c r="E82" s="4"/>
      <c r="F82" s="33">
        <f t="shared" si="2"/>
        <v>161345.97</v>
      </c>
      <c r="G82" s="14">
        <f t="shared" si="3"/>
        <v>1.9477266295476994E-2</v>
      </c>
    </row>
    <row r="83" spans="2:7" ht="14.25" thickTop="1" thickBot="1" x14ac:dyDescent="0.25">
      <c r="B83" s="53"/>
      <c r="C83" s="41" t="s">
        <v>6</v>
      </c>
      <c r="D83" s="3">
        <v>4200</v>
      </c>
      <c r="E83" s="4"/>
      <c r="F83" s="33">
        <f t="shared" si="2"/>
        <v>4200</v>
      </c>
      <c r="G83" s="14">
        <f t="shared" si="3"/>
        <v>5.0701308772077406E-4</v>
      </c>
    </row>
    <row r="84" spans="2:7" ht="14.25" thickTop="1" thickBot="1" x14ac:dyDescent="0.25">
      <c r="B84" s="53"/>
      <c r="C84" s="41" t="s">
        <v>9</v>
      </c>
      <c r="D84" s="3">
        <v>16295.89</v>
      </c>
      <c r="E84" s="4"/>
      <c r="F84" s="33">
        <f t="shared" si="2"/>
        <v>16295.89</v>
      </c>
      <c r="G84" s="14">
        <f t="shared" si="3"/>
        <v>1.967197501442401E-3</v>
      </c>
    </row>
    <row r="85" spans="2:7" ht="14.25" thickTop="1" thickBot="1" x14ac:dyDescent="0.25">
      <c r="B85" s="53"/>
      <c r="C85" s="41" t="s">
        <v>59</v>
      </c>
      <c r="D85" s="3">
        <v>3095.64</v>
      </c>
      <c r="E85" s="4">
        <v>7072.36</v>
      </c>
      <c r="F85" s="33">
        <f t="shared" si="2"/>
        <v>10168</v>
      </c>
      <c r="G85" s="14">
        <f t="shared" si="3"/>
        <v>1.2274545418916264E-3</v>
      </c>
    </row>
    <row r="86" spans="2:7" ht="14.25" thickTop="1" thickBot="1" x14ac:dyDescent="0.25">
      <c r="B86" s="54"/>
      <c r="C86" s="41" t="s">
        <v>68</v>
      </c>
      <c r="D86" s="3">
        <v>3093.52</v>
      </c>
      <c r="E86" s="4"/>
      <c r="F86" s="33">
        <f t="shared" si="2"/>
        <v>3093.52</v>
      </c>
      <c r="G86" s="14">
        <f t="shared" si="3"/>
        <v>3.734416969347545E-4</v>
      </c>
    </row>
    <row r="87" spans="2:7" ht="14.25" thickTop="1" thickBot="1" x14ac:dyDescent="0.25">
      <c r="B87" s="49" t="s">
        <v>106</v>
      </c>
      <c r="C87" s="41" t="s">
        <v>6</v>
      </c>
      <c r="D87" s="3">
        <v>323230.21000000002</v>
      </c>
      <c r="E87" s="4"/>
      <c r="F87" s="33">
        <f t="shared" si="2"/>
        <v>323230.21000000002</v>
      </c>
      <c r="G87" s="14">
        <f t="shared" si="3"/>
        <v>3.9019511146841483E-2</v>
      </c>
    </row>
    <row r="88" spans="2:7" ht="14.25" thickTop="1" thickBot="1" x14ac:dyDescent="0.25">
      <c r="B88" s="49"/>
      <c r="C88" s="41" t="s">
        <v>39</v>
      </c>
      <c r="D88" s="3"/>
      <c r="E88" s="4">
        <v>7002.2</v>
      </c>
      <c r="F88" s="33">
        <f t="shared" si="2"/>
        <v>7002.2</v>
      </c>
      <c r="G88" s="14">
        <f t="shared" si="3"/>
        <v>8.4528739115200099E-4</v>
      </c>
    </row>
    <row r="89" spans="2:7" ht="14.25" thickTop="1" thickBot="1" x14ac:dyDescent="0.25">
      <c r="B89" s="49" t="s">
        <v>214</v>
      </c>
      <c r="C89" s="41" t="s">
        <v>67</v>
      </c>
      <c r="D89" s="3"/>
      <c r="E89" s="4">
        <v>16090</v>
      </c>
      <c r="F89" s="33">
        <f t="shared" si="2"/>
        <v>16090</v>
      </c>
      <c r="G89" s="14">
        <f t="shared" si="3"/>
        <v>1.9423429955779177E-3</v>
      </c>
    </row>
    <row r="90" spans="2:7" ht="14.25" thickTop="1" thickBot="1" x14ac:dyDescent="0.25">
      <c r="B90" s="49"/>
      <c r="C90" s="41" t="s">
        <v>69</v>
      </c>
      <c r="D90" s="3"/>
      <c r="E90" s="4">
        <v>6051.5</v>
      </c>
      <c r="F90" s="33">
        <f t="shared" si="2"/>
        <v>6051.5</v>
      </c>
      <c r="G90" s="14">
        <f t="shared" si="3"/>
        <v>7.3052135722434866E-4</v>
      </c>
    </row>
    <row r="91" spans="2:7" ht="13.5" thickTop="1" x14ac:dyDescent="0.2">
      <c r="B91" s="37"/>
      <c r="C91" s="15"/>
      <c r="D91" s="6">
        <f>SUM(D4:D90)</f>
        <v>7302639.2499999972</v>
      </c>
      <c r="E91" s="6">
        <f>SUM(E4:E90)</f>
        <v>981170.57999999984</v>
      </c>
      <c r="F91" s="6">
        <f>SUM(F4:F90)</f>
        <v>8283809.8299999991</v>
      </c>
      <c r="G91" s="31">
        <f>SUM(G4:G90)</f>
        <v>1</v>
      </c>
    </row>
  </sheetData>
  <mergeCells count="5">
    <mergeCell ref="B80:B86"/>
    <mergeCell ref="B87:B88"/>
    <mergeCell ref="B89:B90"/>
    <mergeCell ref="B1:G1"/>
    <mergeCell ref="B7:B78"/>
  </mergeCells>
  <conditionalFormatting sqref="G4:G90">
    <cfRule type="cellIs" dxfId="11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4º Trimestre'!A1" display="Relatório de Despesas Liquidadas - 4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8"/>
  <sheetViews>
    <sheetView showGridLines="0" zoomScale="80" zoomScaleNormal="80" workbookViewId="0">
      <selection activeCell="B1" sqref="B1:H1"/>
    </sheetView>
  </sheetViews>
  <sheetFormatPr defaultRowHeight="12.75" x14ac:dyDescent="0.2"/>
  <cols>
    <col min="2" max="2" width="54.28515625" style="36" customWidth="1"/>
    <col min="3" max="3" width="66.85546875" style="8" customWidth="1"/>
    <col min="4" max="5" width="14.28515625" hidden="1" customWidth="1"/>
    <col min="6" max="7" width="14.28515625" customWidth="1"/>
  </cols>
  <sheetData>
    <row r="1" spans="2:7" ht="58.5" customHeight="1" x14ac:dyDescent="0.2">
      <c r="B1" s="50" t="s">
        <v>239</v>
      </c>
      <c r="C1" s="50"/>
      <c r="D1" s="50"/>
      <c r="E1" s="50"/>
      <c r="F1" s="50"/>
      <c r="G1" s="50"/>
    </row>
    <row r="3" spans="2:7" ht="14.25" customHeight="1" thickBot="1" x14ac:dyDescent="0.25">
      <c r="B3" s="35" t="s">
        <v>110</v>
      </c>
      <c r="C3" s="16" t="s">
        <v>107</v>
      </c>
      <c r="D3" s="27" t="s">
        <v>215</v>
      </c>
      <c r="E3" s="17" t="s">
        <v>1</v>
      </c>
      <c r="F3" s="17" t="s">
        <v>108</v>
      </c>
      <c r="G3" s="17" t="s">
        <v>111</v>
      </c>
    </row>
    <row r="4" spans="2:7" ht="14.25" thickTop="1" thickBot="1" x14ac:dyDescent="0.25">
      <c r="B4" s="49" t="s">
        <v>231</v>
      </c>
      <c r="C4" s="42" t="s">
        <v>5</v>
      </c>
      <c r="D4" s="3">
        <v>15670.81</v>
      </c>
      <c r="E4" s="4"/>
      <c r="F4" s="33">
        <f>SUM(D4,E4)</f>
        <v>15670.81</v>
      </c>
      <c r="G4" s="14">
        <f>F4/$F$78</f>
        <v>5.3950087869202709E-3</v>
      </c>
    </row>
    <row r="5" spans="2:7" ht="14.25" thickTop="1" thickBot="1" x14ac:dyDescent="0.25">
      <c r="B5" s="49"/>
      <c r="C5" s="42" t="s">
        <v>6</v>
      </c>
      <c r="D5" s="3">
        <v>31650</v>
      </c>
      <c r="E5" s="4"/>
      <c r="F5" s="33">
        <f t="shared" ref="F5:F68" si="0">SUM(D5,E5)</f>
        <v>31650</v>
      </c>
      <c r="G5" s="14">
        <f t="shared" ref="G5:G68" si="1">F5/$F$78</f>
        <v>1.0896183930889761E-2</v>
      </c>
    </row>
    <row r="6" spans="2:7" ht="14.25" thickTop="1" thickBot="1" x14ac:dyDescent="0.25">
      <c r="B6" s="49"/>
      <c r="C6" s="42" t="s">
        <v>7</v>
      </c>
      <c r="D6" s="3">
        <v>23600</v>
      </c>
      <c r="E6" s="4"/>
      <c r="F6" s="33">
        <f t="shared" si="0"/>
        <v>23600</v>
      </c>
      <c r="G6" s="14">
        <f t="shared" si="1"/>
        <v>8.1248006562084796E-3</v>
      </c>
    </row>
    <row r="7" spans="2:7" ht="14.25" thickTop="1" thickBot="1" x14ac:dyDescent="0.25">
      <c r="B7" s="49"/>
      <c r="C7" s="42" t="s">
        <v>8</v>
      </c>
      <c r="D7" s="3">
        <v>14668.63</v>
      </c>
      <c r="E7" s="4"/>
      <c r="F7" s="33">
        <f t="shared" si="0"/>
        <v>14668.63</v>
      </c>
      <c r="G7" s="14">
        <f t="shared" si="1"/>
        <v>5.0499870614270923E-3</v>
      </c>
    </row>
    <row r="8" spans="2:7" ht="14.25" thickTop="1" thickBot="1" x14ac:dyDescent="0.25">
      <c r="B8" s="49"/>
      <c r="C8" s="42" t="s">
        <v>184</v>
      </c>
      <c r="D8" s="3">
        <v>301.39999999999998</v>
      </c>
      <c r="E8" s="4"/>
      <c r="F8" s="33">
        <f t="shared" si="0"/>
        <v>301.39999999999998</v>
      </c>
      <c r="G8" s="14">
        <f t="shared" si="1"/>
        <v>1.0376334397378116E-4</v>
      </c>
    </row>
    <row r="9" spans="2:7" ht="14.25" thickTop="1" thickBot="1" x14ac:dyDescent="0.25">
      <c r="B9" s="49"/>
      <c r="C9" s="42" t="s">
        <v>10</v>
      </c>
      <c r="D9" s="3">
        <v>3860</v>
      </c>
      <c r="E9" s="4"/>
      <c r="F9" s="33">
        <f t="shared" si="0"/>
        <v>3860</v>
      </c>
      <c r="G9" s="14">
        <f t="shared" si="1"/>
        <v>1.3288868869900309E-3</v>
      </c>
    </row>
    <row r="10" spans="2:7" ht="14.25" thickTop="1" thickBot="1" x14ac:dyDescent="0.25">
      <c r="B10" s="49"/>
      <c r="C10" s="42" t="s">
        <v>11</v>
      </c>
      <c r="D10" s="3">
        <v>8833.11</v>
      </c>
      <c r="E10" s="4"/>
      <c r="F10" s="33">
        <f t="shared" si="0"/>
        <v>8833.11</v>
      </c>
      <c r="G10" s="14">
        <f t="shared" si="1"/>
        <v>3.0409855052695627E-3</v>
      </c>
    </row>
    <row r="11" spans="2:7" ht="14.25" thickTop="1" thickBot="1" x14ac:dyDescent="0.25">
      <c r="B11" s="49"/>
      <c r="C11" s="42" t="s">
        <v>12</v>
      </c>
      <c r="D11" s="3">
        <v>7589.52</v>
      </c>
      <c r="E11" s="4"/>
      <c r="F11" s="33">
        <f t="shared" si="0"/>
        <v>7589.52</v>
      </c>
      <c r="G11" s="14">
        <f t="shared" si="1"/>
        <v>2.6128532659452277E-3</v>
      </c>
    </row>
    <row r="12" spans="2:7" ht="14.25" thickTop="1" thickBot="1" x14ac:dyDescent="0.25">
      <c r="B12" s="49"/>
      <c r="C12" s="42" t="s">
        <v>15</v>
      </c>
      <c r="D12" s="3">
        <v>1376.33</v>
      </c>
      <c r="E12" s="4"/>
      <c r="F12" s="33">
        <f t="shared" si="0"/>
        <v>1376.33</v>
      </c>
      <c r="G12" s="14">
        <f t="shared" si="1"/>
        <v>4.7383080030336504E-4</v>
      </c>
    </row>
    <row r="13" spans="2:7" ht="14.25" thickTop="1" thickBot="1" x14ac:dyDescent="0.25">
      <c r="B13" s="49"/>
      <c r="C13" s="42" t="s">
        <v>16</v>
      </c>
      <c r="D13" s="3">
        <v>6380.78</v>
      </c>
      <c r="E13" s="4">
        <v>3374.8</v>
      </c>
      <c r="F13" s="33">
        <f t="shared" si="0"/>
        <v>9755.58</v>
      </c>
      <c r="G13" s="14">
        <f t="shared" si="1"/>
        <v>3.3585653722751829E-3</v>
      </c>
    </row>
    <row r="14" spans="2:7" ht="14.25" thickTop="1" thickBot="1" x14ac:dyDescent="0.25">
      <c r="B14" s="49"/>
      <c r="C14" s="42" t="s">
        <v>17</v>
      </c>
      <c r="D14" s="3">
        <v>39.799999999999997</v>
      </c>
      <c r="E14" s="4"/>
      <c r="F14" s="33">
        <f t="shared" si="0"/>
        <v>39.799999999999997</v>
      </c>
      <c r="G14" s="14">
        <f t="shared" si="1"/>
        <v>1.3701994326995654E-5</v>
      </c>
    </row>
    <row r="15" spans="2:7" ht="14.25" thickTop="1" thickBot="1" x14ac:dyDescent="0.25">
      <c r="B15" s="49"/>
      <c r="C15" s="42" t="s">
        <v>19</v>
      </c>
      <c r="D15" s="3">
        <v>15154.87</v>
      </c>
      <c r="E15" s="4"/>
      <c r="F15" s="33">
        <f t="shared" si="0"/>
        <v>15154.87</v>
      </c>
      <c r="G15" s="14">
        <f t="shared" si="1"/>
        <v>5.2173854966421273E-3</v>
      </c>
    </row>
    <row r="16" spans="2:7" ht="14.25" thickTop="1" thickBot="1" x14ac:dyDescent="0.25">
      <c r="B16" s="49"/>
      <c r="C16" s="42" t="s">
        <v>20</v>
      </c>
      <c r="D16" s="3"/>
      <c r="E16" s="4">
        <v>5741</v>
      </c>
      <c r="F16" s="33">
        <f t="shared" si="0"/>
        <v>5741</v>
      </c>
      <c r="G16" s="14">
        <f t="shared" si="1"/>
        <v>1.9764610409869865E-3</v>
      </c>
    </row>
    <row r="17" spans="2:7" ht="14.25" thickTop="1" thickBot="1" x14ac:dyDescent="0.25">
      <c r="B17" s="49"/>
      <c r="C17" s="42" t="s">
        <v>21</v>
      </c>
      <c r="D17" s="3">
        <v>3815.61</v>
      </c>
      <c r="E17" s="4"/>
      <c r="F17" s="33">
        <f t="shared" si="0"/>
        <v>3815.61</v>
      </c>
      <c r="G17" s="14">
        <f t="shared" si="1"/>
        <v>1.3136046877896457E-3</v>
      </c>
    </row>
    <row r="18" spans="2:7" ht="14.25" thickTop="1" thickBot="1" x14ac:dyDescent="0.25">
      <c r="B18" s="49"/>
      <c r="C18" s="42" t="s">
        <v>22</v>
      </c>
      <c r="D18" s="3">
        <v>4204.87</v>
      </c>
      <c r="E18" s="4">
        <v>1749.9</v>
      </c>
      <c r="F18" s="33">
        <f t="shared" si="0"/>
        <v>5954.77</v>
      </c>
      <c r="G18" s="14">
        <f t="shared" si="1"/>
        <v>2.0500558984563799E-3</v>
      </c>
    </row>
    <row r="19" spans="2:7" ht="14.25" thickTop="1" thickBot="1" x14ac:dyDescent="0.25">
      <c r="B19" s="49"/>
      <c r="C19" s="42" t="s">
        <v>23</v>
      </c>
      <c r="D19" s="3">
        <v>27237.87</v>
      </c>
      <c r="E19" s="4">
        <v>1064.5</v>
      </c>
      <c r="F19" s="33">
        <f t="shared" si="0"/>
        <v>28302.37</v>
      </c>
      <c r="G19" s="14">
        <f t="shared" si="1"/>
        <v>9.7436912859430146E-3</v>
      </c>
    </row>
    <row r="20" spans="2:7" ht="14.25" thickTop="1" thickBot="1" x14ac:dyDescent="0.25">
      <c r="B20" s="49"/>
      <c r="C20" s="42" t="s">
        <v>24</v>
      </c>
      <c r="D20" s="3">
        <v>3295.05</v>
      </c>
      <c r="E20" s="4">
        <v>935.06</v>
      </c>
      <c r="F20" s="33">
        <f t="shared" si="0"/>
        <v>4230.1100000000006</v>
      </c>
      <c r="G20" s="14">
        <f t="shared" si="1"/>
        <v>1.4563051060946632E-3</v>
      </c>
    </row>
    <row r="21" spans="2:7" ht="14.25" thickTop="1" thickBot="1" x14ac:dyDescent="0.25">
      <c r="B21" s="49"/>
      <c r="C21" s="42" t="s">
        <v>25</v>
      </c>
      <c r="D21" s="3">
        <v>155.78</v>
      </c>
      <c r="E21" s="4"/>
      <c r="F21" s="33">
        <f t="shared" si="0"/>
        <v>155.78</v>
      </c>
      <c r="G21" s="14">
        <f t="shared" si="1"/>
        <v>5.3630569755260881E-5</v>
      </c>
    </row>
    <row r="22" spans="2:7" ht="14.25" thickTop="1" thickBot="1" x14ac:dyDescent="0.25">
      <c r="B22" s="49"/>
      <c r="C22" s="42" t="s">
        <v>26</v>
      </c>
      <c r="D22" s="3">
        <v>2366.67</v>
      </c>
      <c r="E22" s="4">
        <v>3196.97</v>
      </c>
      <c r="F22" s="33">
        <f t="shared" si="0"/>
        <v>5563.6399999999994</v>
      </c>
      <c r="G22" s="14">
        <f t="shared" si="1"/>
        <v>1.9154010984282939E-3</v>
      </c>
    </row>
    <row r="23" spans="2:7" ht="14.25" thickTop="1" thickBot="1" x14ac:dyDescent="0.25">
      <c r="B23" s="49"/>
      <c r="C23" s="42" t="s">
        <v>28</v>
      </c>
      <c r="D23" s="3">
        <v>10161.120000000001</v>
      </c>
      <c r="E23" s="4">
        <v>4382.12</v>
      </c>
      <c r="F23" s="33">
        <f t="shared" si="0"/>
        <v>14543.240000000002</v>
      </c>
      <c r="G23" s="14">
        <f t="shared" si="1"/>
        <v>5.0068188938727715E-3</v>
      </c>
    </row>
    <row r="24" spans="2:7" ht="14.25" thickTop="1" thickBot="1" x14ac:dyDescent="0.25">
      <c r="B24" s="49"/>
      <c r="C24" s="42" t="s">
        <v>29</v>
      </c>
      <c r="D24" s="3">
        <v>2941.9</v>
      </c>
      <c r="E24" s="4"/>
      <c r="F24" s="33">
        <f t="shared" si="0"/>
        <v>2941.9</v>
      </c>
      <c r="G24" s="14">
        <f t="shared" si="1"/>
        <v>1.0128114851906663E-3</v>
      </c>
    </row>
    <row r="25" spans="2:7" ht="14.25" thickTop="1" thickBot="1" x14ac:dyDescent="0.25">
      <c r="B25" s="49"/>
      <c r="C25" s="42" t="s">
        <v>31</v>
      </c>
      <c r="D25" s="3">
        <v>15242.9</v>
      </c>
      <c r="E25" s="4">
        <v>1563.8</v>
      </c>
      <c r="F25" s="33">
        <f t="shared" si="0"/>
        <v>16806.7</v>
      </c>
      <c r="G25" s="14">
        <f t="shared" si="1"/>
        <v>5.7860630164702984E-3</v>
      </c>
    </row>
    <row r="26" spans="2:7" ht="14.25" thickTop="1" thickBot="1" x14ac:dyDescent="0.25">
      <c r="B26" s="49"/>
      <c r="C26" s="42" t="s">
        <v>33</v>
      </c>
      <c r="D26" s="3">
        <v>2486.17</v>
      </c>
      <c r="E26" s="4">
        <v>117</v>
      </c>
      <c r="F26" s="33">
        <f t="shared" si="0"/>
        <v>2603.17</v>
      </c>
      <c r="G26" s="14">
        <f t="shared" si="1"/>
        <v>8.9619649678907736E-4</v>
      </c>
    </row>
    <row r="27" spans="2:7" ht="14.25" thickTop="1" thickBot="1" x14ac:dyDescent="0.25">
      <c r="B27" s="49"/>
      <c r="C27" s="42" t="s">
        <v>36</v>
      </c>
      <c r="D27" s="3">
        <v>1362.01</v>
      </c>
      <c r="E27" s="4"/>
      <c r="F27" s="33">
        <f t="shared" si="0"/>
        <v>1362.01</v>
      </c>
      <c r="G27" s="14">
        <f t="shared" si="1"/>
        <v>4.6890083651536063E-4</v>
      </c>
    </row>
    <row r="28" spans="2:7" ht="14.25" thickTop="1" thickBot="1" x14ac:dyDescent="0.25">
      <c r="B28" s="49"/>
      <c r="C28" s="42" t="s">
        <v>37</v>
      </c>
      <c r="D28" s="3">
        <v>33840</v>
      </c>
      <c r="E28" s="4"/>
      <c r="F28" s="33">
        <f t="shared" si="0"/>
        <v>33840</v>
      </c>
      <c r="G28" s="14">
        <f t="shared" si="1"/>
        <v>1.1650137890088768E-2</v>
      </c>
    </row>
    <row r="29" spans="2:7" ht="14.25" thickTop="1" thickBot="1" x14ac:dyDescent="0.25">
      <c r="B29" s="49"/>
      <c r="C29" s="42" t="s">
        <v>39</v>
      </c>
      <c r="D29" s="3">
        <v>856.86</v>
      </c>
      <c r="E29" s="4"/>
      <c r="F29" s="33">
        <f t="shared" si="0"/>
        <v>856.86</v>
      </c>
      <c r="G29" s="14">
        <f t="shared" si="1"/>
        <v>2.949922326389321E-4</v>
      </c>
    </row>
    <row r="30" spans="2:7" ht="14.25" thickTop="1" thickBot="1" x14ac:dyDescent="0.25">
      <c r="B30" s="49"/>
      <c r="C30" s="42" t="s">
        <v>40</v>
      </c>
      <c r="D30" s="3">
        <v>3378.18</v>
      </c>
      <c r="E30" s="4">
        <v>2287.52</v>
      </c>
      <c r="F30" s="33">
        <f t="shared" si="0"/>
        <v>5665.7</v>
      </c>
      <c r="G30" s="14">
        <f t="shared" si="1"/>
        <v>1.9505374185542533E-3</v>
      </c>
    </row>
    <row r="31" spans="2:7" ht="14.25" thickTop="1" thickBot="1" x14ac:dyDescent="0.25">
      <c r="B31" s="49"/>
      <c r="C31" s="42" t="s">
        <v>41</v>
      </c>
      <c r="D31" s="3">
        <v>88.5</v>
      </c>
      <c r="E31" s="4"/>
      <c r="F31" s="33">
        <f t="shared" si="0"/>
        <v>88.5</v>
      </c>
      <c r="G31" s="14">
        <f t="shared" si="1"/>
        <v>3.0468002460781796E-5</v>
      </c>
    </row>
    <row r="32" spans="2:7" ht="14.25" thickTop="1" thickBot="1" x14ac:dyDescent="0.25">
      <c r="B32" s="49"/>
      <c r="C32" s="42" t="s">
        <v>233</v>
      </c>
      <c r="D32" s="3">
        <v>10763.22</v>
      </c>
      <c r="E32" s="4"/>
      <c r="F32" s="33">
        <f t="shared" si="0"/>
        <v>10763.22</v>
      </c>
      <c r="G32" s="14">
        <f t="shared" si="1"/>
        <v>3.7054668185981447E-3</v>
      </c>
    </row>
    <row r="33" spans="2:7" ht="14.25" thickTop="1" thickBot="1" x14ac:dyDescent="0.25">
      <c r="B33" s="49"/>
      <c r="C33" s="42" t="s">
        <v>47</v>
      </c>
      <c r="D33" s="3">
        <v>125563.3</v>
      </c>
      <c r="E33" s="4"/>
      <c r="F33" s="33">
        <f t="shared" si="0"/>
        <v>125563.3</v>
      </c>
      <c r="G33" s="14">
        <f t="shared" si="1"/>
        <v>4.322782975575009E-2</v>
      </c>
    </row>
    <row r="34" spans="2:7" ht="14.25" thickTop="1" thickBot="1" x14ac:dyDescent="0.25">
      <c r="B34" s="49"/>
      <c r="C34" s="42" t="s">
        <v>48</v>
      </c>
      <c r="D34" s="3">
        <v>471020.63</v>
      </c>
      <c r="E34" s="4">
        <v>45978.89</v>
      </c>
      <c r="F34" s="11">
        <f t="shared" si="0"/>
        <v>516999.52</v>
      </c>
      <c r="G34" s="14">
        <f t="shared" si="1"/>
        <v>0.17798805251506222</v>
      </c>
    </row>
    <row r="35" spans="2:7" ht="14.25" thickTop="1" thickBot="1" x14ac:dyDescent="0.25">
      <c r="B35" s="49"/>
      <c r="C35" s="42" t="s">
        <v>49</v>
      </c>
      <c r="D35" s="3">
        <v>263050.37</v>
      </c>
      <c r="E35" s="4">
        <v>42886.44</v>
      </c>
      <c r="F35" s="11">
        <f t="shared" si="0"/>
        <v>305936.81</v>
      </c>
      <c r="G35" s="14">
        <f t="shared" si="1"/>
        <v>0.10532523706128512</v>
      </c>
    </row>
    <row r="36" spans="2:7" ht="14.25" thickTop="1" thickBot="1" x14ac:dyDescent="0.25">
      <c r="B36" s="49"/>
      <c r="C36" s="42" t="s">
        <v>50</v>
      </c>
      <c r="D36" s="3">
        <v>2120.71</v>
      </c>
      <c r="E36" s="4">
        <v>3029.59</v>
      </c>
      <c r="F36" s="33">
        <f t="shared" si="0"/>
        <v>5150.3</v>
      </c>
      <c r="G36" s="14">
        <f t="shared" si="1"/>
        <v>1.7731000347318022E-3</v>
      </c>
    </row>
    <row r="37" spans="2:7" ht="14.25" thickTop="1" thickBot="1" x14ac:dyDescent="0.25">
      <c r="B37" s="49"/>
      <c r="C37" s="42" t="s">
        <v>51</v>
      </c>
      <c r="D37" s="3">
        <v>34230.129999999997</v>
      </c>
      <c r="E37" s="4">
        <v>6651.86</v>
      </c>
      <c r="F37" s="33">
        <f t="shared" si="0"/>
        <v>40881.99</v>
      </c>
      <c r="G37" s="14">
        <f t="shared" si="1"/>
        <v>1.4074492338097816E-2</v>
      </c>
    </row>
    <row r="38" spans="2:7" ht="14.25" thickTop="1" thickBot="1" x14ac:dyDescent="0.25">
      <c r="B38" s="49"/>
      <c r="C38" s="42" t="s">
        <v>189</v>
      </c>
      <c r="D38" s="3">
        <v>1213.8</v>
      </c>
      <c r="E38" s="4"/>
      <c r="F38" s="33">
        <f t="shared" si="0"/>
        <v>1213.8</v>
      </c>
      <c r="G38" s="14">
        <f t="shared" si="1"/>
        <v>4.1787639985194287E-4</v>
      </c>
    </row>
    <row r="39" spans="2:7" ht="14.25" thickTop="1" thickBot="1" x14ac:dyDescent="0.25">
      <c r="B39" s="49"/>
      <c r="C39" s="42" t="s">
        <v>43</v>
      </c>
      <c r="D39" s="3">
        <v>4126.12</v>
      </c>
      <c r="E39" s="4">
        <v>3836.4</v>
      </c>
      <c r="F39" s="33">
        <f t="shared" si="0"/>
        <v>7962.52</v>
      </c>
      <c r="G39" s="14">
        <f t="shared" si="1"/>
        <v>2.7412664288590312E-3</v>
      </c>
    </row>
    <row r="40" spans="2:7" ht="14.25" thickTop="1" thickBot="1" x14ac:dyDescent="0.25">
      <c r="B40" s="49"/>
      <c r="C40" s="42" t="s">
        <v>53</v>
      </c>
      <c r="D40" s="3">
        <v>2056.9899999999998</v>
      </c>
      <c r="E40" s="4">
        <v>1982.14</v>
      </c>
      <c r="F40" s="33">
        <f t="shared" si="0"/>
        <v>4039.13</v>
      </c>
      <c r="G40" s="14">
        <f t="shared" si="1"/>
        <v>1.3905561895979387E-3</v>
      </c>
    </row>
    <row r="41" spans="2:7" ht="14.25" thickTop="1" thickBot="1" x14ac:dyDescent="0.25">
      <c r="B41" s="49"/>
      <c r="C41" s="42" t="s">
        <v>54</v>
      </c>
      <c r="D41" s="3">
        <v>5843.05</v>
      </c>
      <c r="E41" s="4">
        <v>5113.08</v>
      </c>
      <c r="F41" s="33">
        <f t="shared" si="0"/>
        <v>10956.130000000001</v>
      </c>
      <c r="G41" s="14">
        <f t="shared" si="1"/>
        <v>3.7718801785383647E-3</v>
      </c>
    </row>
    <row r="42" spans="2:7" ht="14.25" thickTop="1" thickBot="1" x14ac:dyDescent="0.25">
      <c r="B42" s="49"/>
      <c r="C42" s="42" t="s">
        <v>55</v>
      </c>
      <c r="D42" s="3">
        <v>19186.39</v>
      </c>
      <c r="E42" s="4">
        <v>104267.51</v>
      </c>
      <c r="F42" s="33">
        <f t="shared" si="0"/>
        <v>123453.9</v>
      </c>
      <c r="G42" s="14">
        <f t="shared" si="1"/>
        <v>4.2501624056419315E-2</v>
      </c>
    </row>
    <row r="43" spans="2:7" ht="14.25" thickTop="1" thickBot="1" x14ac:dyDescent="0.25">
      <c r="B43" s="49"/>
      <c r="C43" s="42" t="s">
        <v>56</v>
      </c>
      <c r="D43" s="3">
        <v>13714.94</v>
      </c>
      <c r="E43" s="4">
        <v>700</v>
      </c>
      <c r="F43" s="33">
        <f t="shared" si="0"/>
        <v>14414.94</v>
      </c>
      <c r="G43" s="14">
        <f t="shared" si="1"/>
        <v>4.962648897084994E-3</v>
      </c>
    </row>
    <row r="44" spans="2:7" ht="14.25" thickTop="1" thickBot="1" x14ac:dyDescent="0.25">
      <c r="B44" s="49"/>
      <c r="C44" s="42" t="s">
        <v>57</v>
      </c>
      <c r="D44" s="3">
        <v>390</v>
      </c>
      <c r="E44" s="4"/>
      <c r="F44" s="33">
        <f t="shared" si="0"/>
        <v>390</v>
      </c>
      <c r="G44" s="14">
        <f t="shared" si="1"/>
        <v>1.3426577355598758E-4</v>
      </c>
    </row>
    <row r="45" spans="2:7" ht="14.25" thickTop="1" thickBot="1" x14ac:dyDescent="0.25">
      <c r="B45" s="49"/>
      <c r="C45" s="42" t="s">
        <v>58</v>
      </c>
      <c r="D45" s="3">
        <v>12498.12</v>
      </c>
      <c r="E45" s="4">
        <v>5625.52</v>
      </c>
      <c r="F45" s="33">
        <f t="shared" si="0"/>
        <v>18123.64</v>
      </c>
      <c r="G45" s="14">
        <f t="shared" si="1"/>
        <v>6.239447549359586E-3</v>
      </c>
    </row>
    <row r="46" spans="2:7" ht="14.25" thickTop="1" thickBot="1" x14ac:dyDescent="0.25">
      <c r="B46" s="49"/>
      <c r="C46" s="42" t="s">
        <v>59</v>
      </c>
      <c r="D46" s="3">
        <v>3416.68</v>
      </c>
      <c r="E46" s="4">
        <v>10764.31</v>
      </c>
      <c r="F46" s="33">
        <f t="shared" si="0"/>
        <v>14180.99</v>
      </c>
      <c r="G46" s="14">
        <f t="shared" si="1"/>
        <v>4.8821066465121136E-3</v>
      </c>
    </row>
    <row r="47" spans="2:7" ht="14.25" thickTop="1" thickBot="1" x14ac:dyDescent="0.25">
      <c r="B47" s="49"/>
      <c r="C47" s="42" t="s">
        <v>61</v>
      </c>
      <c r="D47" s="3">
        <v>87355.17</v>
      </c>
      <c r="E47" s="4"/>
      <c r="F47" s="33">
        <f t="shared" si="0"/>
        <v>87355.17</v>
      </c>
      <c r="G47" s="14">
        <f t="shared" si="1"/>
        <v>3.0073870446576407E-2</v>
      </c>
    </row>
    <row r="48" spans="2:7" ht="14.25" thickTop="1" thickBot="1" x14ac:dyDescent="0.25">
      <c r="B48" s="49"/>
      <c r="C48" s="42" t="s">
        <v>62</v>
      </c>
      <c r="D48" s="3">
        <v>326767.93</v>
      </c>
      <c r="E48" s="4">
        <v>30000</v>
      </c>
      <c r="F48" s="11">
        <f t="shared" si="0"/>
        <v>356767.93</v>
      </c>
      <c r="G48" s="14">
        <f t="shared" si="1"/>
        <v>0.12282492846517545</v>
      </c>
    </row>
    <row r="49" spans="2:7" ht="14.25" thickTop="1" thickBot="1" x14ac:dyDescent="0.25">
      <c r="B49" s="49"/>
      <c r="C49" s="42" t="s">
        <v>64</v>
      </c>
      <c r="D49" s="3">
        <v>6257.69</v>
      </c>
      <c r="E49" s="4">
        <v>1066.55</v>
      </c>
      <c r="F49" s="33">
        <f t="shared" si="0"/>
        <v>7324.24</v>
      </c>
      <c r="G49" s="14">
        <f t="shared" si="1"/>
        <v>2.5215249982300163E-3</v>
      </c>
    </row>
    <row r="50" spans="2:7" ht="14.25" thickTop="1" thickBot="1" x14ac:dyDescent="0.25">
      <c r="B50" s="49"/>
      <c r="C50" s="42" t="s">
        <v>44</v>
      </c>
      <c r="D50" s="3">
        <v>6135</v>
      </c>
      <c r="E50" s="4"/>
      <c r="F50" s="33">
        <f t="shared" si="0"/>
        <v>6135</v>
      </c>
      <c r="G50" s="14">
        <f t="shared" si="1"/>
        <v>2.1121038993999583E-3</v>
      </c>
    </row>
    <row r="51" spans="2:7" ht="14.25" thickTop="1" thickBot="1" x14ac:dyDescent="0.25">
      <c r="B51" s="49"/>
      <c r="C51" s="42" t="s">
        <v>66</v>
      </c>
      <c r="D51" s="3">
        <v>4954.68</v>
      </c>
      <c r="E51" s="4">
        <v>3736.62</v>
      </c>
      <c r="F51" s="33">
        <f t="shared" si="0"/>
        <v>8691.2999999999993</v>
      </c>
      <c r="G51" s="14">
        <f t="shared" si="1"/>
        <v>2.9921644043773197E-3</v>
      </c>
    </row>
    <row r="52" spans="2:7" ht="14.25" thickTop="1" thickBot="1" x14ac:dyDescent="0.25">
      <c r="B52" s="49"/>
      <c r="C52" s="42" t="s">
        <v>68</v>
      </c>
      <c r="D52" s="3"/>
      <c r="E52" s="4">
        <v>11658.92</v>
      </c>
      <c r="F52" s="33">
        <f t="shared" si="0"/>
        <v>11658.92</v>
      </c>
      <c r="G52" s="14">
        <f t="shared" si="1"/>
        <v>4.0138305451983963E-3</v>
      </c>
    </row>
    <row r="53" spans="2:7" ht="14.25" thickTop="1" thickBot="1" x14ac:dyDescent="0.25">
      <c r="B53" s="49"/>
      <c r="C53" s="42" t="s">
        <v>69</v>
      </c>
      <c r="D53" s="3">
        <v>15434.41</v>
      </c>
      <c r="E53" s="4"/>
      <c r="F53" s="33">
        <f t="shared" si="0"/>
        <v>15434.41</v>
      </c>
      <c r="G53" s="14">
        <f t="shared" si="1"/>
        <v>5.313623071872488E-3</v>
      </c>
    </row>
    <row r="54" spans="2:7" ht="14.25" thickTop="1" thickBot="1" x14ac:dyDescent="0.25">
      <c r="B54" s="49"/>
      <c r="C54" s="42" t="s">
        <v>70</v>
      </c>
      <c r="D54" s="3">
        <v>7779.99</v>
      </c>
      <c r="E54" s="4"/>
      <c r="F54" s="33">
        <f t="shared" si="0"/>
        <v>7779.99</v>
      </c>
      <c r="G54" s="14">
        <f t="shared" si="1"/>
        <v>2.6784266041226866E-3</v>
      </c>
    </row>
    <row r="55" spans="2:7" ht="14.25" thickTop="1" thickBot="1" x14ac:dyDescent="0.25">
      <c r="B55" s="49"/>
      <c r="C55" s="42" t="s">
        <v>48</v>
      </c>
      <c r="D55" s="3">
        <v>4962.57</v>
      </c>
      <c r="E55" s="4"/>
      <c r="F55" s="33">
        <f t="shared" si="0"/>
        <v>4962.57</v>
      </c>
      <c r="G55" s="14">
        <f t="shared" si="1"/>
        <v>1.7084699996813774E-3</v>
      </c>
    </row>
    <row r="56" spans="2:7" ht="14.25" thickTop="1" thickBot="1" x14ac:dyDescent="0.25">
      <c r="B56" s="49"/>
      <c r="C56" s="42" t="s">
        <v>45</v>
      </c>
      <c r="D56" s="3">
        <v>3251.32</v>
      </c>
      <c r="E56" s="4">
        <v>24867.73</v>
      </c>
      <c r="F56" s="33">
        <f t="shared" si="0"/>
        <v>28119.05</v>
      </c>
      <c r="G56" s="14">
        <f t="shared" si="1"/>
        <v>9.6805794869474163E-3</v>
      </c>
    </row>
    <row r="57" spans="2:7" ht="14.25" thickTop="1" thickBot="1" x14ac:dyDescent="0.25">
      <c r="B57" s="49"/>
      <c r="C57" s="42" t="s">
        <v>74</v>
      </c>
      <c r="D57" s="3">
        <v>6535.14</v>
      </c>
      <c r="E57" s="4">
        <v>6124.18</v>
      </c>
      <c r="F57" s="33">
        <f t="shared" si="0"/>
        <v>12659.32</v>
      </c>
      <c r="G57" s="14">
        <f t="shared" si="1"/>
        <v>4.358239467930217E-3</v>
      </c>
    </row>
    <row r="58" spans="2:7" ht="14.25" thickTop="1" thickBot="1" x14ac:dyDescent="0.25">
      <c r="B58" s="49"/>
      <c r="C58" s="42" t="s">
        <v>76</v>
      </c>
      <c r="D58" s="3"/>
      <c r="E58" s="4">
        <v>2260</v>
      </c>
      <c r="F58" s="33">
        <f t="shared" si="0"/>
        <v>2260</v>
      </c>
      <c r="G58" s="14">
        <f t="shared" si="1"/>
        <v>7.7805294419623573E-4</v>
      </c>
    </row>
    <row r="59" spans="2:7" ht="14.25" thickTop="1" thickBot="1" x14ac:dyDescent="0.25">
      <c r="B59" s="49"/>
      <c r="C59" s="42" t="s">
        <v>82</v>
      </c>
      <c r="D59" s="3">
        <v>27407.49</v>
      </c>
      <c r="E59" s="4">
        <v>2491.59</v>
      </c>
      <c r="F59" s="33">
        <f t="shared" si="0"/>
        <v>29899.08</v>
      </c>
      <c r="G59" s="14">
        <f t="shared" si="1"/>
        <v>1.0293392576441941E-2</v>
      </c>
    </row>
    <row r="60" spans="2:7" ht="14.25" thickTop="1" thickBot="1" x14ac:dyDescent="0.25">
      <c r="B60" s="49"/>
      <c r="C60" s="42" t="s">
        <v>84</v>
      </c>
      <c r="D60" s="3">
        <v>32587.9</v>
      </c>
      <c r="E60" s="4"/>
      <c r="F60" s="33">
        <f t="shared" si="0"/>
        <v>32587.9</v>
      </c>
      <c r="G60" s="14">
        <f t="shared" si="1"/>
        <v>1.1219075902731199E-2</v>
      </c>
    </row>
    <row r="61" spans="2:7" ht="14.25" thickTop="1" thickBot="1" x14ac:dyDescent="0.25">
      <c r="B61" s="49"/>
      <c r="C61" s="42" t="s">
        <v>88</v>
      </c>
      <c r="D61" s="3">
        <v>361.44</v>
      </c>
      <c r="E61" s="4"/>
      <c r="F61" s="33">
        <f t="shared" si="0"/>
        <v>361.44</v>
      </c>
      <c r="G61" s="14">
        <f t="shared" si="1"/>
        <v>1.2443338767711832E-4</v>
      </c>
    </row>
    <row r="62" spans="2:7" ht="14.25" thickTop="1" thickBot="1" x14ac:dyDescent="0.25">
      <c r="B62" s="49"/>
      <c r="C62" s="42" t="s">
        <v>90</v>
      </c>
      <c r="D62" s="3">
        <v>2540.46</v>
      </c>
      <c r="E62" s="4"/>
      <c r="F62" s="33">
        <f t="shared" si="0"/>
        <v>2540.46</v>
      </c>
      <c r="G62" s="14">
        <f t="shared" si="1"/>
        <v>8.7460724894370312E-4</v>
      </c>
    </row>
    <row r="63" spans="2:7" ht="14.25" thickTop="1" thickBot="1" x14ac:dyDescent="0.25">
      <c r="B63" s="49"/>
      <c r="C63" s="42" t="s">
        <v>91</v>
      </c>
      <c r="D63" s="3">
        <v>444.79</v>
      </c>
      <c r="E63" s="4"/>
      <c r="F63" s="33">
        <f t="shared" si="0"/>
        <v>444.79</v>
      </c>
      <c r="G63" s="14">
        <f t="shared" si="1"/>
        <v>1.5312839338453262E-4</v>
      </c>
    </row>
    <row r="64" spans="2:7" ht="14.25" thickTop="1" thickBot="1" x14ac:dyDescent="0.25">
      <c r="B64" s="49"/>
      <c r="C64" s="42" t="s">
        <v>194</v>
      </c>
      <c r="D64" s="3">
        <v>5366.63</v>
      </c>
      <c r="E64" s="4"/>
      <c r="F64" s="33">
        <f t="shared" si="0"/>
        <v>5366.63</v>
      </c>
      <c r="G64" s="14">
        <f t="shared" si="1"/>
        <v>1.8475762265096657E-3</v>
      </c>
    </row>
    <row r="65" spans="2:7" ht="14.25" thickTop="1" thickBot="1" x14ac:dyDescent="0.25">
      <c r="B65" s="49"/>
      <c r="C65" s="42" t="s">
        <v>196</v>
      </c>
      <c r="D65" s="3">
        <v>16512.03</v>
      </c>
      <c r="E65" s="4"/>
      <c r="F65" s="33">
        <f t="shared" si="0"/>
        <v>16512.03</v>
      </c>
      <c r="G65" s="14">
        <f t="shared" si="1"/>
        <v>5.6846166177683928E-3</v>
      </c>
    </row>
    <row r="66" spans="2:7" ht="14.25" thickTop="1" thickBot="1" x14ac:dyDescent="0.25">
      <c r="B66" s="49"/>
      <c r="C66" s="42" t="s">
        <v>187</v>
      </c>
      <c r="D66" s="3">
        <v>90.09</v>
      </c>
      <c r="E66" s="4"/>
      <c r="F66" s="33">
        <f t="shared" si="0"/>
        <v>90.09</v>
      </c>
      <c r="G66" s="14">
        <f t="shared" si="1"/>
        <v>3.1015393691433132E-5</v>
      </c>
    </row>
    <row r="67" spans="2:7" ht="14.25" thickTop="1" thickBot="1" x14ac:dyDescent="0.25">
      <c r="B67" s="49"/>
      <c r="C67" s="42" t="s">
        <v>75</v>
      </c>
      <c r="D67" s="3">
        <v>50062.42</v>
      </c>
      <c r="E67" s="4">
        <v>1026.4000000000001</v>
      </c>
      <c r="F67" s="33">
        <f t="shared" si="0"/>
        <v>51088.82</v>
      </c>
      <c r="G67" s="14">
        <f t="shared" si="1"/>
        <v>1.7588410095801563E-2</v>
      </c>
    </row>
    <row r="68" spans="2:7" ht="14.25" thickTop="1" thickBot="1" x14ac:dyDescent="0.25">
      <c r="B68" s="49"/>
      <c r="C68" s="42" t="s">
        <v>89</v>
      </c>
      <c r="D68" s="3">
        <v>345.02</v>
      </c>
      <c r="E68" s="4">
        <v>53.08</v>
      </c>
      <c r="F68" s="33">
        <f t="shared" si="0"/>
        <v>398.09999999999997</v>
      </c>
      <c r="G68" s="14">
        <f t="shared" si="1"/>
        <v>1.3705437039138115E-4</v>
      </c>
    </row>
    <row r="69" spans="2:7" ht="14.25" thickTop="1" thickBot="1" x14ac:dyDescent="0.25">
      <c r="B69" s="49"/>
      <c r="C69" s="42" t="s">
        <v>90</v>
      </c>
      <c r="D69" s="3">
        <v>184.31</v>
      </c>
      <c r="E69" s="4"/>
      <c r="F69" s="33">
        <f t="shared" ref="F69:F77" si="2">SUM(D69,E69)</f>
        <v>184.31</v>
      </c>
      <c r="G69" s="14">
        <f t="shared" ref="G69:G77" si="3">F69/$F$78</f>
        <v>6.345262749770274E-5</v>
      </c>
    </row>
    <row r="70" spans="2:7" ht="14.25" thickTop="1" thickBot="1" x14ac:dyDescent="0.25">
      <c r="B70" s="49"/>
      <c r="C70" s="42" t="s">
        <v>92</v>
      </c>
      <c r="D70" s="3">
        <v>1827.85</v>
      </c>
      <c r="E70" s="4"/>
      <c r="F70" s="33">
        <f t="shared" si="2"/>
        <v>1827.85</v>
      </c>
      <c r="G70" s="14">
        <f t="shared" si="3"/>
        <v>6.2927613895977404E-4</v>
      </c>
    </row>
    <row r="71" spans="2:7" ht="14.25" thickTop="1" thickBot="1" x14ac:dyDescent="0.25">
      <c r="B71" s="49" t="s">
        <v>101</v>
      </c>
      <c r="C71" s="42" t="s">
        <v>6</v>
      </c>
      <c r="D71" s="3">
        <v>252450</v>
      </c>
      <c r="E71" s="4"/>
      <c r="F71" s="11">
        <f t="shared" si="2"/>
        <v>252450</v>
      </c>
      <c r="G71" s="14">
        <f t="shared" si="3"/>
        <v>8.6911268036433495E-2</v>
      </c>
    </row>
    <row r="72" spans="2:7" ht="14.25" thickTop="1" thickBot="1" x14ac:dyDescent="0.25">
      <c r="B72" s="49"/>
      <c r="C72" s="42" t="s">
        <v>22</v>
      </c>
      <c r="D72" s="3">
        <v>3697.29</v>
      </c>
      <c r="E72" s="4"/>
      <c r="F72" s="33">
        <f t="shared" si="2"/>
        <v>3697.29</v>
      </c>
      <c r="G72" s="14">
        <f t="shared" si="3"/>
        <v>1.2728705177200443E-3</v>
      </c>
    </row>
    <row r="73" spans="2:7" ht="14.25" thickTop="1" thickBot="1" x14ac:dyDescent="0.25">
      <c r="B73" s="49"/>
      <c r="C73" s="42" t="s">
        <v>23</v>
      </c>
      <c r="D73" s="3">
        <v>2614.48</v>
      </c>
      <c r="E73" s="4"/>
      <c r="F73" s="33">
        <f t="shared" si="2"/>
        <v>2614.48</v>
      </c>
      <c r="G73" s="14">
        <f t="shared" si="3"/>
        <v>9.0009020422220098E-4</v>
      </c>
    </row>
    <row r="74" spans="2:7" ht="14.25" thickTop="1" thickBot="1" x14ac:dyDescent="0.25">
      <c r="B74" s="49"/>
      <c r="C74" s="42" t="s">
        <v>24</v>
      </c>
      <c r="D74" s="3">
        <v>377.82</v>
      </c>
      <c r="E74" s="4"/>
      <c r="F74" s="33">
        <f t="shared" si="2"/>
        <v>377.82</v>
      </c>
      <c r="G74" s="14">
        <f t="shared" si="3"/>
        <v>1.3007255016646982E-4</v>
      </c>
    </row>
    <row r="75" spans="2:7" ht="14.25" thickTop="1" thickBot="1" x14ac:dyDescent="0.25">
      <c r="B75" s="49"/>
      <c r="C75" s="42" t="s">
        <v>29</v>
      </c>
      <c r="D75" s="3">
        <v>536.24</v>
      </c>
      <c r="E75" s="4"/>
      <c r="F75" s="33">
        <f t="shared" si="2"/>
        <v>536.24</v>
      </c>
      <c r="G75" s="14">
        <f t="shared" si="3"/>
        <v>1.8461199592734046E-4</v>
      </c>
    </row>
    <row r="76" spans="2:7" ht="14.25" thickTop="1" thickBot="1" x14ac:dyDescent="0.25">
      <c r="B76" s="49"/>
      <c r="C76" s="42" t="s">
        <v>40</v>
      </c>
      <c r="D76" s="3">
        <v>7435.9</v>
      </c>
      <c r="E76" s="4"/>
      <c r="F76" s="33">
        <f t="shared" si="2"/>
        <v>7435.9</v>
      </c>
      <c r="G76" s="14">
        <f t="shared" si="3"/>
        <v>2.5599663220127384E-3</v>
      </c>
    </row>
    <row r="77" spans="2:7" ht="14.25" thickTop="1" thickBot="1" x14ac:dyDescent="0.25">
      <c r="B77" s="49"/>
      <c r="C77" s="42" t="s">
        <v>61</v>
      </c>
      <c r="D77" s="3">
        <v>482123.92</v>
      </c>
      <c r="E77" s="4"/>
      <c r="F77" s="11">
        <f t="shared" si="2"/>
        <v>482123.92</v>
      </c>
      <c r="G77" s="14">
        <f t="shared" si="3"/>
        <v>0.16598138735550017</v>
      </c>
    </row>
    <row r="78" spans="2:7" ht="13.5" thickTop="1" x14ac:dyDescent="0.2">
      <c r="B78" s="37"/>
      <c r="C78" s="15"/>
      <c r="D78" s="6">
        <f>SUM(D4:D77)</f>
        <v>2566153.1699999995</v>
      </c>
      <c r="E78" s="6">
        <f t="shared" ref="E78:F78" si="4">SUM(E4:E77)</f>
        <v>338533.47999999992</v>
      </c>
      <c r="F78" s="6">
        <f t="shared" si="4"/>
        <v>2904686.649999999</v>
      </c>
      <c r="G78" s="31">
        <f>SUM(G4:G77)</f>
        <v>1.0000000000000004</v>
      </c>
    </row>
  </sheetData>
  <mergeCells count="3">
    <mergeCell ref="B1:G1"/>
    <mergeCell ref="B4:B70"/>
    <mergeCell ref="B71:B77"/>
  </mergeCells>
  <conditionalFormatting sqref="G4:G77">
    <cfRule type="cellIs" dxfId="10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4º Trimestre'!A1" display="Relatório de Despesas Liquidadas - 4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0"/>
  <sheetViews>
    <sheetView showGridLines="0" zoomScale="80" zoomScaleNormal="80" workbookViewId="0">
      <selection activeCell="B1" sqref="B1:H1"/>
    </sheetView>
  </sheetViews>
  <sheetFormatPr defaultRowHeight="12.75" x14ac:dyDescent="0.2"/>
  <cols>
    <col min="2" max="2" width="54.28515625" style="36" customWidth="1"/>
    <col min="3" max="3" width="66.85546875" style="8" customWidth="1"/>
    <col min="4" max="5" width="14.28515625" hidden="1" customWidth="1"/>
    <col min="6" max="7" width="14.28515625" customWidth="1"/>
  </cols>
  <sheetData>
    <row r="1" spans="2:7" ht="58.5" customHeight="1" x14ac:dyDescent="0.2">
      <c r="B1" s="50" t="s">
        <v>239</v>
      </c>
      <c r="C1" s="50"/>
      <c r="D1" s="50"/>
      <c r="E1" s="50"/>
      <c r="F1" s="50"/>
      <c r="G1" s="50"/>
    </row>
    <row r="3" spans="2:7" ht="14.25" customHeight="1" thickBot="1" x14ac:dyDescent="0.25">
      <c r="B3" s="35" t="s">
        <v>110</v>
      </c>
      <c r="C3" s="16" t="s">
        <v>107</v>
      </c>
      <c r="D3" s="27" t="s">
        <v>215</v>
      </c>
      <c r="E3" s="17" t="s">
        <v>1</v>
      </c>
      <c r="F3" s="17" t="s">
        <v>108</v>
      </c>
      <c r="G3" s="17" t="s">
        <v>111</v>
      </c>
    </row>
    <row r="4" spans="2:7" ht="14.25" thickTop="1" thickBot="1" x14ac:dyDescent="0.25">
      <c r="B4" s="49" t="s">
        <v>231</v>
      </c>
      <c r="C4" s="42" t="s">
        <v>5</v>
      </c>
      <c r="D4" s="3">
        <v>26005.68</v>
      </c>
      <c r="E4" s="4"/>
      <c r="F4" s="33">
        <f>SUM(D4,E4)</f>
        <v>26005.68</v>
      </c>
      <c r="G4" s="14">
        <f>F4/$F$80</f>
        <v>4.0636342768903223E-3</v>
      </c>
    </row>
    <row r="5" spans="2:7" ht="14.25" thickTop="1" thickBot="1" x14ac:dyDescent="0.25">
      <c r="B5" s="49"/>
      <c r="C5" s="42" t="s">
        <v>6</v>
      </c>
      <c r="D5" s="3">
        <v>132871.96</v>
      </c>
      <c r="E5" s="4"/>
      <c r="F5" s="33">
        <f t="shared" ref="F5:F68" si="0">SUM(D5,E5)</f>
        <v>132871.96</v>
      </c>
      <c r="G5" s="14">
        <f t="shared" ref="G5:G68" si="1">F5/$F$80</f>
        <v>2.0762504617975755E-2</v>
      </c>
    </row>
    <row r="6" spans="2:7" ht="14.25" thickTop="1" thickBot="1" x14ac:dyDescent="0.25">
      <c r="B6" s="49"/>
      <c r="C6" s="42" t="s">
        <v>8</v>
      </c>
      <c r="D6" s="3">
        <v>21081.06</v>
      </c>
      <c r="E6" s="4">
        <v>810.81</v>
      </c>
      <c r="F6" s="33">
        <f t="shared" si="0"/>
        <v>21891.870000000003</v>
      </c>
      <c r="G6" s="14">
        <f t="shared" si="1"/>
        <v>3.4208124270246709E-3</v>
      </c>
    </row>
    <row r="7" spans="2:7" ht="14.25" thickTop="1" thickBot="1" x14ac:dyDescent="0.25">
      <c r="B7" s="49"/>
      <c r="C7" s="42" t="s">
        <v>10</v>
      </c>
      <c r="D7" s="3">
        <v>11279.53</v>
      </c>
      <c r="E7" s="4">
        <v>739.8</v>
      </c>
      <c r="F7" s="33">
        <f t="shared" si="0"/>
        <v>12019.33</v>
      </c>
      <c r="G7" s="14">
        <f t="shared" si="1"/>
        <v>1.8781343680786718E-3</v>
      </c>
    </row>
    <row r="8" spans="2:7" ht="14.25" thickTop="1" thickBot="1" x14ac:dyDescent="0.25">
      <c r="B8" s="49"/>
      <c r="C8" s="42" t="s">
        <v>11</v>
      </c>
      <c r="D8" s="3">
        <v>159352.63</v>
      </c>
      <c r="E8" s="4">
        <v>23090</v>
      </c>
      <c r="F8" s="33">
        <f t="shared" si="0"/>
        <v>182442.63</v>
      </c>
      <c r="G8" s="14">
        <f t="shared" si="1"/>
        <v>2.8508392198704997E-2</v>
      </c>
    </row>
    <row r="9" spans="2:7" ht="14.25" thickTop="1" thickBot="1" x14ac:dyDescent="0.25">
      <c r="B9" s="49"/>
      <c r="C9" s="42" t="s">
        <v>12</v>
      </c>
      <c r="D9" s="3">
        <v>1952.67</v>
      </c>
      <c r="E9" s="4">
        <v>12741.93</v>
      </c>
      <c r="F9" s="33">
        <f t="shared" si="0"/>
        <v>14694.6</v>
      </c>
      <c r="G9" s="14">
        <f t="shared" si="1"/>
        <v>2.296170692140814E-3</v>
      </c>
    </row>
    <row r="10" spans="2:7" ht="14.25" thickTop="1" thickBot="1" x14ac:dyDescent="0.25">
      <c r="B10" s="49"/>
      <c r="C10" s="42" t="s">
        <v>15</v>
      </c>
      <c r="D10" s="3">
        <v>1975.59</v>
      </c>
      <c r="E10" s="4"/>
      <c r="F10" s="33">
        <f t="shared" si="0"/>
        <v>1975.59</v>
      </c>
      <c r="G10" s="14">
        <f t="shared" si="1"/>
        <v>3.087046845566719E-4</v>
      </c>
    </row>
    <row r="11" spans="2:7" ht="14.25" thickTop="1" thickBot="1" x14ac:dyDescent="0.25">
      <c r="B11" s="49"/>
      <c r="C11" s="42" t="s">
        <v>16</v>
      </c>
      <c r="D11" s="3">
        <v>6328.39</v>
      </c>
      <c r="E11" s="4"/>
      <c r="F11" s="33">
        <f t="shared" si="0"/>
        <v>6328.39</v>
      </c>
      <c r="G11" s="14">
        <f t="shared" si="1"/>
        <v>9.8887098978107653E-4</v>
      </c>
    </row>
    <row r="12" spans="2:7" ht="14.25" thickTop="1" thickBot="1" x14ac:dyDescent="0.25">
      <c r="B12" s="49"/>
      <c r="C12" s="42" t="s">
        <v>17</v>
      </c>
      <c r="D12" s="3"/>
      <c r="E12" s="4">
        <v>271.88</v>
      </c>
      <c r="F12" s="33">
        <f t="shared" si="0"/>
        <v>271.88</v>
      </c>
      <c r="G12" s="14">
        <f t="shared" si="1"/>
        <v>4.2483829963336501E-5</v>
      </c>
    </row>
    <row r="13" spans="2:7" ht="14.25" thickTop="1" thickBot="1" x14ac:dyDescent="0.25">
      <c r="B13" s="49"/>
      <c r="C13" s="42" t="s">
        <v>18</v>
      </c>
      <c r="D13" s="3">
        <v>7886.76</v>
      </c>
      <c r="E13" s="4">
        <v>15946.8</v>
      </c>
      <c r="F13" s="33">
        <f t="shared" si="0"/>
        <v>23833.559999999998</v>
      </c>
      <c r="G13" s="14">
        <f t="shared" si="1"/>
        <v>3.7242199148925193E-3</v>
      </c>
    </row>
    <row r="14" spans="2:7" ht="14.25" thickTop="1" thickBot="1" x14ac:dyDescent="0.25">
      <c r="B14" s="49"/>
      <c r="C14" s="42" t="s">
        <v>19</v>
      </c>
      <c r="D14" s="3">
        <v>34567.730000000003</v>
      </c>
      <c r="E14" s="4"/>
      <c r="F14" s="33">
        <f t="shared" si="0"/>
        <v>34567.730000000003</v>
      </c>
      <c r="G14" s="14">
        <f t="shared" si="1"/>
        <v>5.401535837643542E-3</v>
      </c>
    </row>
    <row r="15" spans="2:7" ht="14.25" thickTop="1" thickBot="1" x14ac:dyDescent="0.25">
      <c r="B15" s="49"/>
      <c r="C15" s="42" t="s">
        <v>20</v>
      </c>
      <c r="D15" s="3">
        <v>309</v>
      </c>
      <c r="E15" s="4">
        <v>16167.22</v>
      </c>
      <c r="F15" s="33">
        <f t="shared" si="0"/>
        <v>16476.22</v>
      </c>
      <c r="G15" s="14">
        <f t="shared" si="1"/>
        <v>2.5745657235490809E-3</v>
      </c>
    </row>
    <row r="16" spans="2:7" ht="14.25" thickTop="1" thickBot="1" x14ac:dyDescent="0.25">
      <c r="B16" s="49"/>
      <c r="C16" s="42" t="s">
        <v>21</v>
      </c>
      <c r="D16" s="3">
        <v>11756.97</v>
      </c>
      <c r="E16" s="4">
        <v>15307.02</v>
      </c>
      <c r="F16" s="33">
        <f t="shared" si="0"/>
        <v>27063.989999999998</v>
      </c>
      <c r="G16" s="14">
        <f t="shared" si="1"/>
        <v>4.2290052570598769E-3</v>
      </c>
    </row>
    <row r="17" spans="2:7" ht="14.25" thickTop="1" thickBot="1" x14ac:dyDescent="0.25">
      <c r="B17" s="49"/>
      <c r="C17" s="42" t="s">
        <v>22</v>
      </c>
      <c r="D17" s="3"/>
      <c r="E17" s="4">
        <v>330.2</v>
      </c>
      <c r="F17" s="33">
        <f t="shared" si="0"/>
        <v>330.2</v>
      </c>
      <c r="G17" s="14">
        <f t="shared" si="1"/>
        <v>5.1596883381983637E-5</v>
      </c>
    </row>
    <row r="18" spans="2:7" ht="14.25" thickTop="1" thickBot="1" x14ac:dyDescent="0.25">
      <c r="B18" s="49"/>
      <c r="C18" s="42" t="s">
        <v>24</v>
      </c>
      <c r="D18" s="3">
        <v>8876</v>
      </c>
      <c r="E18" s="4">
        <v>15445.4</v>
      </c>
      <c r="F18" s="33">
        <f t="shared" si="0"/>
        <v>24321.4</v>
      </c>
      <c r="G18" s="14">
        <f t="shared" si="1"/>
        <v>3.8004495441749759E-3</v>
      </c>
    </row>
    <row r="19" spans="2:7" ht="14.25" thickTop="1" thickBot="1" x14ac:dyDescent="0.25">
      <c r="B19" s="49"/>
      <c r="C19" s="42" t="s">
        <v>25</v>
      </c>
      <c r="D19" s="3"/>
      <c r="E19" s="4">
        <v>1249.5</v>
      </c>
      <c r="F19" s="33">
        <f t="shared" si="0"/>
        <v>1249.5</v>
      </c>
      <c r="G19" s="14">
        <f t="shared" si="1"/>
        <v>1.9524623193757892E-4</v>
      </c>
    </row>
    <row r="20" spans="2:7" ht="14.25" thickTop="1" thickBot="1" x14ac:dyDescent="0.25">
      <c r="B20" s="49"/>
      <c r="C20" s="42" t="s">
        <v>26</v>
      </c>
      <c r="D20" s="3">
        <v>25973.5</v>
      </c>
      <c r="E20" s="4">
        <v>49184.33</v>
      </c>
      <c r="F20" s="33">
        <f t="shared" si="0"/>
        <v>75157.83</v>
      </c>
      <c r="G20" s="14">
        <f t="shared" si="1"/>
        <v>1.1744124136138557E-2</v>
      </c>
    </row>
    <row r="21" spans="2:7" ht="14.25" thickTop="1" thickBot="1" x14ac:dyDescent="0.25">
      <c r="B21" s="49"/>
      <c r="C21" s="42" t="s">
        <v>28</v>
      </c>
      <c r="D21" s="3">
        <v>48581.2</v>
      </c>
      <c r="E21" s="4">
        <v>4620.8500000000004</v>
      </c>
      <c r="F21" s="33">
        <f t="shared" si="0"/>
        <v>53202.049999999996</v>
      </c>
      <c r="G21" s="14">
        <f t="shared" si="1"/>
        <v>8.3133251651497948E-3</v>
      </c>
    </row>
    <row r="22" spans="2:7" ht="14.25" thickTop="1" thickBot="1" x14ac:dyDescent="0.25">
      <c r="B22" s="49"/>
      <c r="C22" s="42" t="s">
        <v>31</v>
      </c>
      <c r="D22" s="3">
        <v>139923.87</v>
      </c>
      <c r="E22" s="4"/>
      <c r="F22" s="33">
        <f t="shared" si="0"/>
        <v>139923.87</v>
      </c>
      <c r="G22" s="14">
        <f t="shared" si="1"/>
        <v>2.1864432473488307E-2</v>
      </c>
    </row>
    <row r="23" spans="2:7" ht="14.25" thickTop="1" thickBot="1" x14ac:dyDescent="0.25">
      <c r="B23" s="49"/>
      <c r="C23" s="42" t="s">
        <v>33</v>
      </c>
      <c r="D23" s="3">
        <v>2044.88</v>
      </c>
      <c r="E23" s="4">
        <v>6991.17</v>
      </c>
      <c r="F23" s="33">
        <f t="shared" si="0"/>
        <v>9036.0499999999993</v>
      </c>
      <c r="G23" s="14">
        <f t="shared" si="1"/>
        <v>1.4119685587031291E-3</v>
      </c>
    </row>
    <row r="24" spans="2:7" ht="14.25" thickTop="1" thickBot="1" x14ac:dyDescent="0.25">
      <c r="B24" s="49"/>
      <c r="C24" s="42" t="s">
        <v>34</v>
      </c>
      <c r="D24" s="3"/>
      <c r="E24" s="4">
        <v>115</v>
      </c>
      <c r="F24" s="33">
        <f t="shared" si="0"/>
        <v>115</v>
      </c>
      <c r="G24" s="14">
        <f t="shared" si="1"/>
        <v>1.7969841274767169E-5</v>
      </c>
    </row>
    <row r="25" spans="2:7" ht="14.25" thickTop="1" thickBot="1" x14ac:dyDescent="0.25">
      <c r="B25" s="49"/>
      <c r="C25" s="42" t="s">
        <v>241</v>
      </c>
      <c r="D25" s="3">
        <v>6000</v>
      </c>
      <c r="E25" s="4"/>
      <c r="F25" s="33">
        <f t="shared" si="0"/>
        <v>6000</v>
      </c>
      <c r="G25" s="14">
        <f t="shared" si="1"/>
        <v>9.3755693607480868E-4</v>
      </c>
    </row>
    <row r="26" spans="2:7" ht="14.25" thickTop="1" thickBot="1" x14ac:dyDescent="0.25">
      <c r="B26" s="49"/>
      <c r="C26" s="42" t="s">
        <v>36</v>
      </c>
      <c r="D26" s="3">
        <v>8525.0400000000009</v>
      </c>
      <c r="E26" s="4">
        <v>654.32000000000005</v>
      </c>
      <c r="F26" s="33">
        <f t="shared" si="0"/>
        <v>9179.36</v>
      </c>
      <c r="G26" s="14">
        <f t="shared" si="1"/>
        <v>1.4343621061212761E-3</v>
      </c>
    </row>
    <row r="27" spans="2:7" ht="14.25" thickTop="1" thickBot="1" x14ac:dyDescent="0.25">
      <c r="B27" s="49"/>
      <c r="C27" s="42" t="s">
        <v>37</v>
      </c>
      <c r="D27" s="3">
        <v>319</v>
      </c>
      <c r="E27" s="4"/>
      <c r="F27" s="33">
        <f t="shared" si="0"/>
        <v>319</v>
      </c>
      <c r="G27" s="14">
        <f t="shared" si="1"/>
        <v>4.9846777101310665E-5</v>
      </c>
    </row>
    <row r="28" spans="2:7" ht="14.25" thickTop="1" thickBot="1" x14ac:dyDescent="0.25">
      <c r="B28" s="49"/>
      <c r="C28" s="42" t="s">
        <v>41</v>
      </c>
      <c r="D28" s="3">
        <v>672.6</v>
      </c>
      <c r="E28" s="4"/>
      <c r="F28" s="33">
        <f t="shared" si="0"/>
        <v>672.6</v>
      </c>
      <c r="G28" s="14">
        <f t="shared" si="1"/>
        <v>1.0510013253398606E-4</v>
      </c>
    </row>
    <row r="29" spans="2:7" ht="14.25" thickTop="1" thickBot="1" x14ac:dyDescent="0.25">
      <c r="B29" s="49"/>
      <c r="C29" s="42" t="s">
        <v>187</v>
      </c>
      <c r="D29" s="3">
        <v>1200</v>
      </c>
      <c r="E29" s="4"/>
      <c r="F29" s="33">
        <f t="shared" si="0"/>
        <v>1200</v>
      </c>
      <c r="G29" s="14">
        <f t="shared" si="1"/>
        <v>1.8751138721496174E-4</v>
      </c>
    </row>
    <row r="30" spans="2:7" ht="14.25" thickTop="1" thickBot="1" x14ac:dyDescent="0.25">
      <c r="B30" s="49"/>
      <c r="C30" s="42" t="s">
        <v>233</v>
      </c>
      <c r="D30" s="3">
        <v>1566.76</v>
      </c>
      <c r="E30" s="4"/>
      <c r="F30" s="33">
        <f t="shared" si="0"/>
        <v>1566.76</v>
      </c>
      <c r="G30" s="14">
        <f t="shared" si="1"/>
        <v>2.4482111752742789E-4</v>
      </c>
    </row>
    <row r="31" spans="2:7" ht="14.25" thickTop="1" thickBot="1" x14ac:dyDescent="0.25">
      <c r="B31" s="49"/>
      <c r="C31" s="42" t="s">
        <v>47</v>
      </c>
      <c r="D31" s="3">
        <v>685905.85</v>
      </c>
      <c r="E31" s="4">
        <v>65976.320000000007</v>
      </c>
      <c r="F31" s="11">
        <f t="shared" si="0"/>
        <v>751882.16999999993</v>
      </c>
      <c r="G31" s="14">
        <f t="shared" si="1"/>
        <v>0.11748872393241307</v>
      </c>
    </row>
    <row r="32" spans="2:7" ht="14.25" thickTop="1" thickBot="1" x14ac:dyDescent="0.25">
      <c r="B32" s="49"/>
      <c r="C32" s="42" t="s">
        <v>209</v>
      </c>
      <c r="D32" s="3"/>
      <c r="E32" s="4">
        <v>160</v>
      </c>
      <c r="F32" s="33">
        <f t="shared" si="0"/>
        <v>160</v>
      </c>
      <c r="G32" s="14">
        <f t="shared" si="1"/>
        <v>2.5001518295328232E-5</v>
      </c>
    </row>
    <row r="33" spans="2:8" ht="14.25" thickTop="1" thickBot="1" x14ac:dyDescent="0.25">
      <c r="B33" s="49"/>
      <c r="C33" s="42" t="s">
        <v>43</v>
      </c>
      <c r="D33" s="3">
        <v>69330.03</v>
      </c>
      <c r="E33" s="4">
        <v>3108.71</v>
      </c>
      <c r="F33" s="33">
        <f t="shared" si="0"/>
        <v>72438.740000000005</v>
      </c>
      <c r="G33" s="14">
        <f t="shared" si="1"/>
        <v>1.1319240521253283E-2</v>
      </c>
    </row>
    <row r="34" spans="2:8" ht="14.25" thickTop="1" thickBot="1" x14ac:dyDescent="0.25">
      <c r="B34" s="49"/>
      <c r="C34" s="42" t="s">
        <v>53</v>
      </c>
      <c r="D34" s="3">
        <v>3964.58</v>
      </c>
      <c r="E34" s="4">
        <v>3070.82</v>
      </c>
      <c r="F34" s="33">
        <f t="shared" si="0"/>
        <v>7035.4</v>
      </c>
      <c r="G34" s="14">
        <f t="shared" si="1"/>
        <v>1.0993480113434516E-3</v>
      </c>
    </row>
    <row r="35" spans="2:8" ht="14.25" thickTop="1" thickBot="1" x14ac:dyDescent="0.25">
      <c r="B35" s="49"/>
      <c r="C35" s="42" t="s">
        <v>55</v>
      </c>
      <c r="D35" s="3">
        <v>17698.63</v>
      </c>
      <c r="E35" s="4"/>
      <c r="F35" s="33">
        <f t="shared" si="0"/>
        <v>17698.63</v>
      </c>
      <c r="G35" s="14">
        <f t="shared" si="1"/>
        <v>2.7655788859202823E-3</v>
      </c>
      <c r="H35" s="38"/>
    </row>
    <row r="36" spans="2:8" ht="14.25" thickTop="1" thickBot="1" x14ac:dyDescent="0.25">
      <c r="B36" s="49"/>
      <c r="C36" s="42" t="s">
        <v>56</v>
      </c>
      <c r="D36" s="3">
        <v>137971.89000000001</v>
      </c>
      <c r="E36" s="4">
        <v>42708.12</v>
      </c>
      <c r="F36" s="33">
        <f t="shared" si="0"/>
        <v>180680.01</v>
      </c>
      <c r="G36" s="14">
        <f t="shared" si="1"/>
        <v>2.8232966097594302E-2</v>
      </c>
    </row>
    <row r="37" spans="2:8" ht="14.25" thickTop="1" thickBot="1" x14ac:dyDescent="0.25">
      <c r="B37" s="49"/>
      <c r="C37" s="42" t="s">
        <v>242</v>
      </c>
      <c r="D37" s="3">
        <v>1440</v>
      </c>
      <c r="E37" s="4"/>
      <c r="F37" s="33">
        <f t="shared" si="0"/>
        <v>1440</v>
      </c>
      <c r="G37" s="14">
        <f t="shared" si="1"/>
        <v>2.2501366465795409E-4</v>
      </c>
    </row>
    <row r="38" spans="2:8" ht="14.25" thickTop="1" thickBot="1" x14ac:dyDescent="0.25">
      <c r="B38" s="49"/>
      <c r="C38" s="42" t="s">
        <v>58</v>
      </c>
      <c r="D38" s="3">
        <v>12000</v>
      </c>
      <c r="E38" s="4"/>
      <c r="F38" s="33">
        <f t="shared" si="0"/>
        <v>12000</v>
      </c>
      <c r="G38" s="14">
        <f t="shared" si="1"/>
        <v>1.8751138721496174E-3</v>
      </c>
    </row>
    <row r="39" spans="2:8" ht="14.25" thickTop="1" thickBot="1" x14ac:dyDescent="0.25">
      <c r="B39" s="49"/>
      <c r="C39" s="42" t="s">
        <v>62</v>
      </c>
      <c r="D39" s="3">
        <v>698724.32</v>
      </c>
      <c r="E39" s="4">
        <v>72963.42</v>
      </c>
      <c r="F39" s="11">
        <f t="shared" si="0"/>
        <v>771687.74</v>
      </c>
      <c r="G39" s="14">
        <f t="shared" si="1"/>
        <v>0.1205835321868156</v>
      </c>
    </row>
    <row r="40" spans="2:8" ht="14.25" thickTop="1" thickBot="1" x14ac:dyDescent="0.25">
      <c r="B40" s="49"/>
      <c r="C40" s="42" t="s">
        <v>63</v>
      </c>
      <c r="D40" s="3">
        <v>1288.25</v>
      </c>
      <c r="E40" s="4">
        <v>334.32</v>
      </c>
      <c r="F40" s="33">
        <f t="shared" si="0"/>
        <v>1622.57</v>
      </c>
      <c r="G40" s="14">
        <f t="shared" si="1"/>
        <v>2.5354195962781707E-4</v>
      </c>
    </row>
    <row r="41" spans="2:8" ht="14.25" thickTop="1" thickBot="1" x14ac:dyDescent="0.25">
      <c r="B41" s="49"/>
      <c r="C41" s="42" t="s">
        <v>64</v>
      </c>
      <c r="D41" s="3"/>
      <c r="E41" s="4">
        <v>3534.22</v>
      </c>
      <c r="F41" s="33">
        <f t="shared" si="0"/>
        <v>3534.22</v>
      </c>
      <c r="G41" s="14">
        <f t="shared" si="1"/>
        <v>5.5225541243571837E-4</v>
      </c>
    </row>
    <row r="42" spans="2:8" ht="14.25" thickTop="1" thickBot="1" x14ac:dyDescent="0.25">
      <c r="B42" s="49"/>
      <c r="C42" s="42" t="s">
        <v>191</v>
      </c>
      <c r="D42" s="3">
        <v>10400</v>
      </c>
      <c r="E42" s="4"/>
      <c r="F42" s="33">
        <f t="shared" si="0"/>
        <v>10400</v>
      </c>
      <c r="G42" s="14">
        <f t="shared" si="1"/>
        <v>1.6250986891963352E-3</v>
      </c>
    </row>
    <row r="43" spans="2:8" ht="14.25" thickTop="1" thickBot="1" x14ac:dyDescent="0.25">
      <c r="B43" s="49"/>
      <c r="C43" s="42" t="s">
        <v>66</v>
      </c>
      <c r="D43" s="3">
        <v>18555.09</v>
      </c>
      <c r="E43" s="4">
        <v>8374.32</v>
      </c>
      <c r="F43" s="33">
        <f t="shared" si="0"/>
        <v>26929.41</v>
      </c>
      <c r="G43" s="14">
        <f t="shared" si="1"/>
        <v>4.2079758549837193E-3</v>
      </c>
    </row>
    <row r="44" spans="2:8" ht="14.25" thickTop="1" thickBot="1" x14ac:dyDescent="0.25">
      <c r="B44" s="49"/>
      <c r="C44" s="42" t="s">
        <v>68</v>
      </c>
      <c r="D44" s="3"/>
      <c r="E44" s="4">
        <v>356</v>
      </c>
      <c r="F44" s="33">
        <f t="shared" si="0"/>
        <v>356</v>
      </c>
      <c r="G44" s="14">
        <f t="shared" si="1"/>
        <v>5.562837820710532E-5</v>
      </c>
    </row>
    <row r="45" spans="2:8" ht="14.25" thickTop="1" thickBot="1" x14ac:dyDescent="0.25">
      <c r="B45" s="49"/>
      <c r="C45" s="42" t="s">
        <v>69</v>
      </c>
      <c r="D45" s="3">
        <v>9053.4500000000007</v>
      </c>
      <c r="E45" s="4">
        <v>1317.75</v>
      </c>
      <c r="F45" s="33">
        <f t="shared" si="0"/>
        <v>10371.200000000001</v>
      </c>
      <c r="G45" s="14">
        <f t="shared" si="1"/>
        <v>1.6205984159031761E-3</v>
      </c>
    </row>
    <row r="46" spans="2:8" ht="14.25" thickTop="1" thickBot="1" x14ac:dyDescent="0.25">
      <c r="B46" s="49"/>
      <c r="C46" s="42" t="s">
        <v>70</v>
      </c>
      <c r="D46" s="3">
        <v>382.94</v>
      </c>
      <c r="E46" s="4"/>
      <c r="F46" s="33">
        <f t="shared" si="0"/>
        <v>382.94</v>
      </c>
      <c r="G46" s="14">
        <f t="shared" si="1"/>
        <v>5.9838008850081209E-5</v>
      </c>
    </row>
    <row r="47" spans="2:8" ht="14.25" thickTop="1" thickBot="1" x14ac:dyDescent="0.25">
      <c r="B47" s="49"/>
      <c r="C47" s="42" t="s">
        <v>72</v>
      </c>
      <c r="D47" s="3">
        <v>218470.58</v>
      </c>
      <c r="E47" s="4">
        <v>20490.57</v>
      </c>
      <c r="F47" s="33">
        <f t="shared" si="0"/>
        <v>238961.15</v>
      </c>
      <c r="G47" s="14">
        <f t="shared" si="1"/>
        <v>3.7339947272485463E-2</v>
      </c>
    </row>
    <row r="48" spans="2:8" ht="14.25" thickTop="1" thickBot="1" x14ac:dyDescent="0.25">
      <c r="B48" s="49"/>
      <c r="C48" s="42" t="s">
        <v>48</v>
      </c>
      <c r="D48" s="3">
        <v>518106.22</v>
      </c>
      <c r="E48" s="4">
        <v>82437.259999999995</v>
      </c>
      <c r="F48" s="11">
        <f t="shared" si="0"/>
        <v>600543.48</v>
      </c>
      <c r="G48" s="14">
        <f t="shared" si="1"/>
        <v>9.3840617514750521E-2</v>
      </c>
    </row>
    <row r="49" spans="2:7" ht="14.25" thickTop="1" thickBot="1" x14ac:dyDescent="0.25">
      <c r="B49" s="49"/>
      <c r="C49" s="42" t="s">
        <v>45</v>
      </c>
      <c r="D49" s="3">
        <v>782706.67</v>
      </c>
      <c r="E49" s="4">
        <v>69615.55</v>
      </c>
      <c r="F49" s="11">
        <f t="shared" si="0"/>
        <v>852322.22000000009</v>
      </c>
      <c r="G49" s="14">
        <f t="shared" si="1"/>
        <v>0.13318343485527986</v>
      </c>
    </row>
    <row r="50" spans="2:7" ht="14.25" thickTop="1" thickBot="1" x14ac:dyDescent="0.25">
      <c r="B50" s="49"/>
      <c r="C50" s="42" t="s">
        <v>74</v>
      </c>
      <c r="D50" s="3">
        <v>8699.66</v>
      </c>
      <c r="E50" s="4">
        <v>8976.14</v>
      </c>
      <c r="F50" s="33">
        <f t="shared" si="0"/>
        <v>17675.8</v>
      </c>
      <c r="G50" s="14">
        <f t="shared" si="1"/>
        <v>2.7620114817785172E-3</v>
      </c>
    </row>
    <row r="51" spans="2:7" ht="14.25" thickTop="1" thickBot="1" x14ac:dyDescent="0.25">
      <c r="B51" s="49"/>
      <c r="C51" s="42" t="s">
        <v>75</v>
      </c>
      <c r="D51" s="3"/>
      <c r="E51" s="4">
        <v>3638.04</v>
      </c>
      <c r="F51" s="33">
        <f t="shared" si="0"/>
        <v>3638.04</v>
      </c>
      <c r="G51" s="14">
        <f t="shared" si="1"/>
        <v>5.684782726195995E-4</v>
      </c>
    </row>
    <row r="52" spans="2:7" ht="14.25" thickTop="1" thickBot="1" x14ac:dyDescent="0.25">
      <c r="B52" s="49"/>
      <c r="C52" s="42" t="s">
        <v>193</v>
      </c>
      <c r="D52" s="3">
        <v>21346.91</v>
      </c>
      <c r="E52" s="4"/>
      <c r="F52" s="33">
        <f t="shared" si="0"/>
        <v>21346.91</v>
      </c>
      <c r="G52" s="14">
        <f t="shared" si="1"/>
        <v>3.3356572557107825E-3</v>
      </c>
    </row>
    <row r="53" spans="2:7" ht="14.25" thickTop="1" thickBot="1" x14ac:dyDescent="0.25">
      <c r="B53" s="49"/>
      <c r="C53" s="42" t="s">
        <v>82</v>
      </c>
      <c r="D53" s="3">
        <v>1182</v>
      </c>
      <c r="E53" s="4"/>
      <c r="F53" s="33">
        <f t="shared" si="0"/>
        <v>1182</v>
      </c>
      <c r="G53" s="14">
        <f t="shared" si="1"/>
        <v>1.8469871640673733E-4</v>
      </c>
    </row>
    <row r="54" spans="2:7" ht="14.25" thickTop="1" thickBot="1" x14ac:dyDescent="0.25">
      <c r="B54" s="49"/>
      <c r="C54" s="42" t="s">
        <v>84</v>
      </c>
      <c r="D54" s="3">
        <v>37698.050000000003</v>
      </c>
      <c r="E54" s="4"/>
      <c r="F54" s="33">
        <f t="shared" si="0"/>
        <v>37698.050000000003</v>
      </c>
      <c r="G54" s="14">
        <f t="shared" si="1"/>
        <v>5.8906780423324907E-3</v>
      </c>
    </row>
    <row r="55" spans="2:7" ht="14.25" thickTop="1" thickBot="1" x14ac:dyDescent="0.25">
      <c r="B55" s="49"/>
      <c r="C55" s="42" t="s">
        <v>88</v>
      </c>
      <c r="D55" s="3">
        <v>4280.32</v>
      </c>
      <c r="E55" s="4"/>
      <c r="F55" s="33">
        <f t="shared" si="0"/>
        <v>4280.32</v>
      </c>
      <c r="G55" s="14">
        <f t="shared" si="1"/>
        <v>6.6884061743662079E-4</v>
      </c>
    </row>
    <row r="56" spans="2:7" ht="14.25" thickTop="1" thickBot="1" x14ac:dyDescent="0.25">
      <c r="B56" s="49"/>
      <c r="C56" s="42" t="s">
        <v>93</v>
      </c>
      <c r="D56" s="3">
        <v>276.02</v>
      </c>
      <c r="E56" s="4">
        <v>56.05</v>
      </c>
      <c r="F56" s="33">
        <f t="shared" si="0"/>
        <v>332.07</v>
      </c>
      <c r="G56" s="14">
        <f t="shared" si="1"/>
        <v>5.1889088627060285E-5</v>
      </c>
    </row>
    <row r="57" spans="2:7" ht="14.25" thickTop="1" thickBot="1" x14ac:dyDescent="0.25">
      <c r="B57" s="49"/>
      <c r="C57" s="42" t="s">
        <v>194</v>
      </c>
      <c r="D57" s="3">
        <v>14753.59</v>
      </c>
      <c r="E57" s="4"/>
      <c r="F57" s="33">
        <f t="shared" si="0"/>
        <v>14753.59</v>
      </c>
      <c r="G57" s="14">
        <f t="shared" si="1"/>
        <v>2.3053884394173231E-3</v>
      </c>
    </row>
    <row r="58" spans="2:7" ht="14.25" thickTop="1" thickBot="1" x14ac:dyDescent="0.25">
      <c r="B58" s="49"/>
      <c r="C58" s="42" t="s">
        <v>94</v>
      </c>
      <c r="D58" s="3">
        <v>1382.18</v>
      </c>
      <c r="E58" s="4"/>
      <c r="F58" s="33">
        <f t="shared" si="0"/>
        <v>1382.18</v>
      </c>
      <c r="G58" s="14">
        <f t="shared" si="1"/>
        <v>2.1597874098397987E-4</v>
      </c>
    </row>
    <row r="59" spans="2:7" ht="14.25" thickTop="1" thickBot="1" x14ac:dyDescent="0.25">
      <c r="B59" s="49"/>
      <c r="C59" s="42" t="s">
        <v>95</v>
      </c>
      <c r="D59" s="3">
        <v>51185.01</v>
      </c>
      <c r="E59" s="4"/>
      <c r="F59" s="33">
        <f t="shared" si="0"/>
        <v>51185.01</v>
      </c>
      <c r="G59" s="14">
        <f t="shared" si="1"/>
        <v>7.9981435247597418E-3</v>
      </c>
    </row>
    <row r="60" spans="2:7" ht="14.25" thickTop="1" thickBot="1" x14ac:dyDescent="0.25">
      <c r="B60" s="49"/>
      <c r="C60" s="42" t="s">
        <v>96</v>
      </c>
      <c r="D60" s="3">
        <v>11843.37</v>
      </c>
      <c r="E60" s="4"/>
      <c r="F60" s="33">
        <f t="shared" si="0"/>
        <v>11843.37</v>
      </c>
      <c r="G60" s="14">
        <f t="shared" si="1"/>
        <v>1.8506389483333846E-3</v>
      </c>
    </row>
    <row r="61" spans="2:7" ht="14.25" thickTop="1" thickBot="1" x14ac:dyDescent="0.25">
      <c r="B61" s="49"/>
      <c r="C61" s="42" t="s">
        <v>196</v>
      </c>
      <c r="D61" s="3">
        <v>32456.46</v>
      </c>
      <c r="E61" s="4"/>
      <c r="F61" s="33">
        <f t="shared" si="0"/>
        <v>32456.46</v>
      </c>
      <c r="G61" s="14">
        <f t="shared" si="1"/>
        <v>5.0716298655724308E-3</v>
      </c>
    </row>
    <row r="62" spans="2:7" ht="14.25" thickTop="1" thickBot="1" x14ac:dyDescent="0.25">
      <c r="B62" s="49"/>
      <c r="C62" s="42" t="s">
        <v>97</v>
      </c>
      <c r="D62" s="3">
        <v>511.3</v>
      </c>
      <c r="E62" s="4"/>
      <c r="F62" s="33">
        <f t="shared" si="0"/>
        <v>511.3</v>
      </c>
      <c r="G62" s="14">
        <f t="shared" si="1"/>
        <v>7.9895476902508281E-5</v>
      </c>
    </row>
    <row r="63" spans="2:7" ht="14.25" thickTop="1" thickBot="1" x14ac:dyDescent="0.25">
      <c r="B63" s="49"/>
      <c r="C63" s="42" t="s">
        <v>75</v>
      </c>
      <c r="D63" s="3">
        <v>22625.91</v>
      </c>
      <c r="E63" s="4">
        <v>4942.79</v>
      </c>
      <c r="F63" s="33">
        <f t="shared" si="0"/>
        <v>27568.7</v>
      </c>
      <c r="G63" s="14">
        <f t="shared" si="1"/>
        <v>4.3078709839275966E-3</v>
      </c>
    </row>
    <row r="64" spans="2:7" ht="14.25" thickTop="1" thickBot="1" x14ac:dyDescent="0.25">
      <c r="B64" s="49"/>
      <c r="C64" s="42" t="s">
        <v>89</v>
      </c>
      <c r="D64" s="3">
        <v>2498.8000000000002</v>
      </c>
      <c r="E64" s="4">
        <v>86.82</v>
      </c>
      <c r="F64" s="33">
        <f t="shared" si="0"/>
        <v>2585.6200000000003</v>
      </c>
      <c r="G64" s="14">
        <f t="shared" si="1"/>
        <v>4.0402766084229121E-4</v>
      </c>
    </row>
    <row r="65" spans="2:7" ht="14.25" thickTop="1" thickBot="1" x14ac:dyDescent="0.25">
      <c r="B65" s="49"/>
      <c r="C65" s="42" t="s">
        <v>92</v>
      </c>
      <c r="D65" s="3">
        <v>553.34</v>
      </c>
      <c r="E65" s="4"/>
      <c r="F65" s="33">
        <f t="shared" si="0"/>
        <v>553.34</v>
      </c>
      <c r="G65" s="14">
        <f t="shared" si="1"/>
        <v>8.6464625834605782E-5</v>
      </c>
    </row>
    <row r="66" spans="2:7" ht="14.25" thickTop="1" thickBot="1" x14ac:dyDescent="0.25">
      <c r="B66" s="49" t="s">
        <v>101</v>
      </c>
      <c r="C66" s="42" t="s">
        <v>6</v>
      </c>
      <c r="D66" s="3">
        <v>247110</v>
      </c>
      <c r="E66" s="4"/>
      <c r="F66" s="33">
        <f t="shared" si="0"/>
        <v>247110</v>
      </c>
      <c r="G66" s="14">
        <f t="shared" si="1"/>
        <v>3.8613282412240997E-2</v>
      </c>
    </row>
    <row r="67" spans="2:7" ht="14.25" thickTop="1" thickBot="1" x14ac:dyDescent="0.25">
      <c r="B67" s="49"/>
      <c r="C67" s="42" t="s">
        <v>10</v>
      </c>
      <c r="D67" s="3">
        <v>9180</v>
      </c>
      <c r="E67" s="4"/>
      <c r="F67" s="33">
        <f t="shared" si="0"/>
        <v>9180</v>
      </c>
      <c r="G67" s="14">
        <f t="shared" si="1"/>
        <v>1.4344621121944573E-3</v>
      </c>
    </row>
    <row r="68" spans="2:7" ht="14.25" thickTop="1" thickBot="1" x14ac:dyDescent="0.25">
      <c r="B68" s="49"/>
      <c r="C68" s="42" t="s">
        <v>12</v>
      </c>
      <c r="D68" s="3">
        <v>372984.4</v>
      </c>
      <c r="E68" s="4">
        <v>191302.38</v>
      </c>
      <c r="F68" s="11">
        <f t="shared" si="0"/>
        <v>564286.78</v>
      </c>
      <c r="G68" s="14">
        <f t="shared" si="1"/>
        <v>8.8175164087386612E-2</v>
      </c>
    </row>
    <row r="69" spans="2:7" ht="14.25" thickTop="1" thickBot="1" x14ac:dyDescent="0.25">
      <c r="B69" s="49"/>
      <c r="C69" s="42" t="s">
        <v>14</v>
      </c>
      <c r="D69" s="3"/>
      <c r="E69" s="4">
        <v>1940.25</v>
      </c>
      <c r="F69" s="33">
        <f t="shared" ref="F69:F79" si="2">SUM(D69,E69)</f>
        <v>1940.25</v>
      </c>
      <c r="G69" s="14">
        <f t="shared" ref="G69:G79" si="3">F69/$F$80</f>
        <v>3.0318247420319129E-4</v>
      </c>
    </row>
    <row r="70" spans="2:7" ht="14.25" thickTop="1" thickBot="1" x14ac:dyDescent="0.25">
      <c r="B70" s="49"/>
      <c r="C70" s="42" t="s">
        <v>24</v>
      </c>
      <c r="D70" s="3">
        <v>5027.8</v>
      </c>
      <c r="E70" s="4"/>
      <c r="F70" s="33">
        <f t="shared" si="2"/>
        <v>5027.8</v>
      </c>
      <c r="G70" s="14">
        <f t="shared" si="3"/>
        <v>7.8564146053282055E-4</v>
      </c>
    </row>
    <row r="71" spans="2:7" ht="14.25" thickTop="1" thickBot="1" x14ac:dyDescent="0.25">
      <c r="B71" s="49"/>
      <c r="C71" s="42" t="s">
        <v>28</v>
      </c>
      <c r="D71" s="3"/>
      <c r="E71" s="4">
        <v>50</v>
      </c>
      <c r="F71" s="33">
        <f t="shared" si="2"/>
        <v>50</v>
      </c>
      <c r="G71" s="14">
        <f t="shared" si="3"/>
        <v>7.8129744672900726E-6</v>
      </c>
    </row>
    <row r="72" spans="2:7" ht="14.25" thickTop="1" thickBot="1" x14ac:dyDescent="0.25">
      <c r="B72" s="49"/>
      <c r="C72" s="42" t="s">
        <v>102</v>
      </c>
      <c r="D72" s="3"/>
      <c r="E72" s="4">
        <v>87.5</v>
      </c>
      <c r="F72" s="33">
        <f t="shared" si="2"/>
        <v>87.5</v>
      </c>
      <c r="G72" s="14">
        <f t="shared" si="3"/>
        <v>1.3672705317757628E-5</v>
      </c>
    </row>
    <row r="73" spans="2:7" ht="14.25" thickTop="1" thickBot="1" x14ac:dyDescent="0.25">
      <c r="B73" s="49"/>
      <c r="C73" s="42" t="s">
        <v>56</v>
      </c>
      <c r="D73" s="3">
        <v>1002.25</v>
      </c>
      <c r="E73" s="4">
        <v>2426.9899999999998</v>
      </c>
      <c r="F73" s="33">
        <f t="shared" si="2"/>
        <v>3429.24</v>
      </c>
      <c r="G73" s="14">
        <f t="shared" si="3"/>
        <v>5.3585129124419614E-4</v>
      </c>
    </row>
    <row r="74" spans="2:7" ht="14.25" thickTop="1" thickBot="1" x14ac:dyDescent="0.25">
      <c r="B74" s="49"/>
      <c r="C74" s="42" t="s">
        <v>58</v>
      </c>
      <c r="D74" s="3"/>
      <c r="E74" s="4">
        <v>29850</v>
      </c>
      <c r="F74" s="33">
        <f t="shared" si="2"/>
        <v>29850</v>
      </c>
      <c r="G74" s="14">
        <f t="shared" si="3"/>
        <v>4.6643457569721736E-3</v>
      </c>
    </row>
    <row r="75" spans="2:7" ht="14.25" thickTop="1" thickBot="1" x14ac:dyDescent="0.25">
      <c r="B75" s="49"/>
      <c r="C75" s="42" t="s">
        <v>104</v>
      </c>
      <c r="D75" s="3">
        <v>266458.78000000003</v>
      </c>
      <c r="E75" s="4">
        <v>172072.1</v>
      </c>
      <c r="F75" s="11">
        <f t="shared" si="2"/>
        <v>438530.88</v>
      </c>
      <c r="G75" s="14">
        <f t="shared" si="3"/>
        <v>6.8524611371164931E-2</v>
      </c>
    </row>
    <row r="76" spans="2:7" ht="14.25" thickTop="1" thickBot="1" x14ac:dyDescent="0.25">
      <c r="B76" s="49"/>
      <c r="C76" s="42" t="s">
        <v>105</v>
      </c>
      <c r="D76" s="3">
        <v>26495.21</v>
      </c>
      <c r="E76" s="4">
        <v>5904.09</v>
      </c>
      <c r="F76" s="33">
        <f t="shared" si="2"/>
        <v>32399.3</v>
      </c>
      <c r="G76" s="14">
        <f t="shared" si="3"/>
        <v>5.0626980731614249E-3</v>
      </c>
    </row>
    <row r="77" spans="2:7" ht="14.25" thickTop="1" thickBot="1" x14ac:dyDescent="0.25">
      <c r="B77" s="49"/>
      <c r="C77" s="42" t="s">
        <v>191</v>
      </c>
      <c r="D77" s="3">
        <v>122.85</v>
      </c>
      <c r="E77" s="4"/>
      <c r="F77" s="33">
        <f t="shared" si="2"/>
        <v>122.85</v>
      </c>
      <c r="G77" s="14">
        <f t="shared" si="3"/>
        <v>1.9196478266131709E-5</v>
      </c>
    </row>
    <row r="78" spans="2:7" ht="14.25" thickTop="1" thickBot="1" x14ac:dyDescent="0.25">
      <c r="B78" s="49"/>
      <c r="C78" s="42" t="s">
        <v>45</v>
      </c>
      <c r="D78" s="3">
        <v>301681.93</v>
      </c>
      <c r="E78" s="4">
        <v>152259.12</v>
      </c>
      <c r="F78" s="11">
        <f t="shared" si="2"/>
        <v>453941.05</v>
      </c>
      <c r="G78" s="14">
        <f t="shared" si="3"/>
        <v>7.0932596666096928E-2</v>
      </c>
    </row>
    <row r="79" spans="2:7" ht="14.25" thickTop="1" thickBot="1" x14ac:dyDescent="0.25">
      <c r="B79" s="49"/>
      <c r="C79" s="42" t="s">
        <v>194</v>
      </c>
      <c r="D79" s="3">
        <v>1500</v>
      </c>
      <c r="E79" s="4"/>
      <c r="F79" s="33">
        <f t="shared" si="2"/>
        <v>1500</v>
      </c>
      <c r="G79" s="14">
        <f t="shared" si="3"/>
        <v>2.3438923401870217E-4</v>
      </c>
    </row>
    <row r="80" spans="2:7" ht="13.5" thickTop="1" x14ac:dyDescent="0.2">
      <c r="B80" s="55"/>
      <c r="C80" s="15"/>
      <c r="D80" s="5">
        <f>SUM(D4:D79)</f>
        <v>5287905.4599999981</v>
      </c>
      <c r="E80" s="5">
        <f t="shared" ref="E80:G80" si="4">SUM(E4:E79)</f>
        <v>1111705.8800000001</v>
      </c>
      <c r="F80" s="5">
        <f t="shared" si="4"/>
        <v>6399611.3399999989</v>
      </c>
      <c r="G80" s="56">
        <f>SUM(G4:G79)</f>
        <v>1</v>
      </c>
    </row>
  </sheetData>
  <mergeCells count="3">
    <mergeCell ref="B1:G1"/>
    <mergeCell ref="B4:B65"/>
    <mergeCell ref="B66:B79"/>
  </mergeCells>
  <conditionalFormatting sqref="G4:G79">
    <cfRule type="cellIs" dxfId="9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4º Trimestre'!A1" display="Relatório de Despesas Liquidadas - 4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8"/>
  <sheetViews>
    <sheetView showGridLines="0" zoomScale="80" zoomScaleNormal="80" workbookViewId="0">
      <selection activeCell="B1" sqref="B1:H1"/>
    </sheetView>
  </sheetViews>
  <sheetFormatPr defaultRowHeight="12.75" x14ac:dyDescent="0.2"/>
  <cols>
    <col min="2" max="2" width="54.28515625" style="36" customWidth="1"/>
    <col min="3" max="3" width="66.85546875" style="8" customWidth="1"/>
    <col min="4" max="5" width="14.28515625" hidden="1" customWidth="1"/>
    <col min="6" max="7" width="14.28515625" customWidth="1"/>
  </cols>
  <sheetData>
    <row r="1" spans="2:7" ht="58.5" customHeight="1" x14ac:dyDescent="0.2">
      <c r="B1" s="50" t="s">
        <v>239</v>
      </c>
      <c r="C1" s="50"/>
      <c r="D1" s="50"/>
      <c r="E1" s="50"/>
      <c r="F1" s="50"/>
      <c r="G1" s="50"/>
    </row>
    <row r="3" spans="2:7" ht="14.25" customHeight="1" thickBot="1" x14ac:dyDescent="0.25">
      <c r="B3" s="35" t="s">
        <v>110</v>
      </c>
      <c r="C3" s="16" t="s">
        <v>107</v>
      </c>
      <c r="D3" s="27" t="s">
        <v>215</v>
      </c>
      <c r="E3" s="17" t="s">
        <v>1</v>
      </c>
      <c r="F3" s="17" t="s">
        <v>108</v>
      </c>
      <c r="G3" s="17" t="s">
        <v>111</v>
      </c>
    </row>
    <row r="4" spans="2:7" ht="14.25" thickTop="1" thickBot="1" x14ac:dyDescent="0.25">
      <c r="B4" s="49" t="s">
        <v>231</v>
      </c>
      <c r="C4" s="42" t="s">
        <v>5</v>
      </c>
      <c r="D4" s="3">
        <v>26117.09</v>
      </c>
      <c r="E4" s="4"/>
      <c r="F4" s="33">
        <f>SUM(D4,E4)</f>
        <v>26117.09</v>
      </c>
      <c r="G4" s="14">
        <f>F4/$F$88</f>
        <v>4.1324956679396722E-3</v>
      </c>
    </row>
    <row r="5" spans="2:7" ht="14.25" thickTop="1" thickBot="1" x14ac:dyDescent="0.25">
      <c r="B5" s="49"/>
      <c r="C5" s="42" t="s">
        <v>6</v>
      </c>
      <c r="D5" s="3">
        <v>44660</v>
      </c>
      <c r="E5" s="4"/>
      <c r="F5" s="33">
        <f t="shared" ref="F5:F68" si="0">SUM(D5,E5)</f>
        <v>44660</v>
      </c>
      <c r="G5" s="14">
        <f t="shared" ref="G5:G68" si="1">F5/$F$88</f>
        <v>7.0665321645782802E-3</v>
      </c>
    </row>
    <row r="6" spans="2:7" ht="14.25" thickTop="1" thickBot="1" x14ac:dyDescent="0.25">
      <c r="B6" s="49"/>
      <c r="C6" s="42" t="s">
        <v>7</v>
      </c>
      <c r="D6" s="3">
        <v>92850</v>
      </c>
      <c r="E6" s="4"/>
      <c r="F6" s="33">
        <f t="shared" si="0"/>
        <v>92850</v>
      </c>
      <c r="G6" s="14">
        <f t="shared" si="1"/>
        <v>1.4691614677140469E-2</v>
      </c>
    </row>
    <row r="7" spans="2:7" ht="14.25" thickTop="1" thickBot="1" x14ac:dyDescent="0.25">
      <c r="B7" s="49"/>
      <c r="C7" s="42" t="s">
        <v>8</v>
      </c>
      <c r="D7" s="3">
        <v>1713.38</v>
      </c>
      <c r="E7" s="4"/>
      <c r="F7" s="33">
        <f t="shared" si="0"/>
        <v>1713.38</v>
      </c>
      <c r="G7" s="14">
        <f t="shared" si="1"/>
        <v>2.7110736408744143E-4</v>
      </c>
    </row>
    <row r="8" spans="2:7" ht="14.25" thickTop="1" thickBot="1" x14ac:dyDescent="0.25">
      <c r="B8" s="49"/>
      <c r="C8" s="42" t="s">
        <v>184</v>
      </c>
      <c r="D8" s="3">
        <v>179.9</v>
      </c>
      <c r="E8" s="4"/>
      <c r="F8" s="33">
        <f t="shared" si="0"/>
        <v>179.9</v>
      </c>
      <c r="G8" s="14">
        <f t="shared" si="1"/>
        <v>2.8465497904335708E-5</v>
      </c>
    </row>
    <row r="9" spans="2:7" ht="14.25" thickTop="1" thickBot="1" x14ac:dyDescent="0.25">
      <c r="B9" s="49"/>
      <c r="C9" s="42" t="s">
        <v>10</v>
      </c>
      <c r="D9" s="3">
        <v>24117.84</v>
      </c>
      <c r="E9" s="4"/>
      <c r="F9" s="33">
        <f t="shared" si="0"/>
        <v>24117.84</v>
      </c>
      <c r="G9" s="14">
        <f t="shared" si="1"/>
        <v>3.8161552194391547E-3</v>
      </c>
    </row>
    <row r="10" spans="2:7" ht="14.25" thickTop="1" thickBot="1" x14ac:dyDescent="0.25">
      <c r="B10" s="49"/>
      <c r="C10" s="42" t="s">
        <v>11</v>
      </c>
      <c r="D10" s="3">
        <v>252602.65</v>
      </c>
      <c r="E10" s="4">
        <v>51369.599999999999</v>
      </c>
      <c r="F10" s="33">
        <f t="shared" si="0"/>
        <v>303972.25</v>
      </c>
      <c r="G10" s="14">
        <f t="shared" si="1"/>
        <v>4.8097395471657638E-2</v>
      </c>
    </row>
    <row r="11" spans="2:7" ht="14.25" thickTop="1" thickBot="1" x14ac:dyDescent="0.25">
      <c r="B11" s="49"/>
      <c r="C11" s="42" t="s">
        <v>12</v>
      </c>
      <c r="D11" s="3">
        <v>4907.8</v>
      </c>
      <c r="E11" s="4">
        <v>26044.880000000001</v>
      </c>
      <c r="F11" s="33">
        <f t="shared" si="0"/>
        <v>30952.68</v>
      </c>
      <c r="G11" s="14">
        <f t="shared" si="1"/>
        <v>4.8976289476018548E-3</v>
      </c>
    </row>
    <row r="12" spans="2:7" ht="14.25" thickTop="1" thickBot="1" x14ac:dyDescent="0.25">
      <c r="B12" s="49"/>
      <c r="C12" s="42" t="s">
        <v>13</v>
      </c>
      <c r="D12" s="3">
        <v>25126.39</v>
      </c>
      <c r="E12" s="4">
        <v>25310.87</v>
      </c>
      <c r="F12" s="33">
        <f t="shared" si="0"/>
        <v>50437.259999999995</v>
      </c>
      <c r="G12" s="14">
        <f t="shared" si="1"/>
        <v>7.9806654743214845E-3</v>
      </c>
    </row>
    <row r="13" spans="2:7" ht="14.25" thickTop="1" thickBot="1" x14ac:dyDescent="0.25">
      <c r="B13" s="49"/>
      <c r="C13" s="42" t="s">
        <v>15</v>
      </c>
      <c r="D13" s="3">
        <v>44.55</v>
      </c>
      <c r="E13" s="4"/>
      <c r="F13" s="33">
        <f t="shared" si="0"/>
        <v>44.55</v>
      </c>
      <c r="G13" s="14">
        <f t="shared" si="1"/>
        <v>7.0491269129413875E-6</v>
      </c>
    </row>
    <row r="14" spans="2:7" ht="14.25" thickTop="1" thickBot="1" x14ac:dyDescent="0.25">
      <c r="B14" s="49"/>
      <c r="C14" s="42" t="s">
        <v>16</v>
      </c>
      <c r="D14" s="3">
        <v>66045.789999999994</v>
      </c>
      <c r="E14" s="4"/>
      <c r="F14" s="33">
        <f t="shared" si="0"/>
        <v>66045.789999999994</v>
      </c>
      <c r="G14" s="14">
        <f t="shared" si="1"/>
        <v>1.0450396313703146E-2</v>
      </c>
    </row>
    <row r="15" spans="2:7" ht="14.25" thickTop="1" thickBot="1" x14ac:dyDescent="0.25">
      <c r="B15" s="49"/>
      <c r="C15" s="42" t="s">
        <v>17</v>
      </c>
      <c r="D15" s="3">
        <v>6527.98</v>
      </c>
      <c r="E15" s="4">
        <v>1645.06</v>
      </c>
      <c r="F15" s="33">
        <f t="shared" si="0"/>
        <v>8173.0399999999991</v>
      </c>
      <c r="G15" s="14">
        <f t="shared" si="1"/>
        <v>1.2932165258035123E-3</v>
      </c>
    </row>
    <row r="16" spans="2:7" ht="14.25" thickTop="1" thickBot="1" x14ac:dyDescent="0.25">
      <c r="B16" s="49"/>
      <c r="C16" s="42" t="s">
        <v>19</v>
      </c>
      <c r="D16" s="3">
        <v>30626.78</v>
      </c>
      <c r="E16" s="4"/>
      <c r="F16" s="33">
        <f t="shared" si="0"/>
        <v>30626.78</v>
      </c>
      <c r="G16" s="14">
        <f t="shared" si="1"/>
        <v>4.8460619338885529E-3</v>
      </c>
    </row>
    <row r="17" spans="2:7" ht="14.25" thickTop="1" thickBot="1" x14ac:dyDescent="0.25">
      <c r="B17" s="49"/>
      <c r="C17" s="42" t="s">
        <v>20</v>
      </c>
      <c r="D17" s="3">
        <v>22319.33</v>
      </c>
      <c r="E17" s="4">
        <v>2593.4</v>
      </c>
      <c r="F17" s="33">
        <f t="shared" si="0"/>
        <v>24912.730000000003</v>
      </c>
      <c r="G17" s="14">
        <f t="shared" si="1"/>
        <v>3.9419303146541488E-3</v>
      </c>
    </row>
    <row r="18" spans="2:7" ht="14.25" thickTop="1" thickBot="1" x14ac:dyDescent="0.25">
      <c r="B18" s="49"/>
      <c r="C18" s="42" t="s">
        <v>21</v>
      </c>
      <c r="D18" s="3">
        <v>24614.560000000001</v>
      </c>
      <c r="E18" s="4">
        <v>562.32000000000005</v>
      </c>
      <c r="F18" s="33">
        <f t="shared" si="0"/>
        <v>25176.880000000001</v>
      </c>
      <c r="G18" s="14">
        <f t="shared" si="1"/>
        <v>3.9837266530167404E-3</v>
      </c>
    </row>
    <row r="19" spans="2:7" ht="14.25" thickTop="1" thickBot="1" x14ac:dyDescent="0.25">
      <c r="B19" s="49"/>
      <c r="C19" s="42" t="s">
        <v>22</v>
      </c>
      <c r="D19" s="3">
        <v>10117.379999999999</v>
      </c>
      <c r="E19" s="4">
        <v>10583.74</v>
      </c>
      <c r="F19" s="33">
        <f t="shared" si="0"/>
        <v>20701.12</v>
      </c>
      <c r="G19" s="14">
        <f t="shared" si="1"/>
        <v>3.2755291160500386E-3</v>
      </c>
    </row>
    <row r="20" spans="2:7" ht="14.25" thickTop="1" thickBot="1" x14ac:dyDescent="0.25">
      <c r="B20" s="49"/>
      <c r="C20" s="42" t="s">
        <v>23</v>
      </c>
      <c r="D20" s="3">
        <v>275</v>
      </c>
      <c r="E20" s="4">
        <v>389.5</v>
      </c>
      <c r="F20" s="33">
        <f t="shared" si="0"/>
        <v>664.5</v>
      </c>
      <c r="G20" s="14">
        <f t="shared" si="1"/>
        <v>1.0514354284286313E-4</v>
      </c>
    </row>
    <row r="21" spans="2:7" ht="14.25" thickTop="1" thickBot="1" x14ac:dyDescent="0.25">
      <c r="B21" s="49"/>
      <c r="C21" s="42" t="s">
        <v>24</v>
      </c>
      <c r="D21" s="3">
        <v>10055.48</v>
      </c>
      <c r="E21" s="4">
        <v>181.56</v>
      </c>
      <c r="F21" s="33">
        <f t="shared" si="0"/>
        <v>10237.039999999999</v>
      </c>
      <c r="G21" s="14">
        <f t="shared" si="1"/>
        <v>1.6198023383357464E-3</v>
      </c>
    </row>
    <row r="22" spans="2:7" ht="14.25" thickTop="1" thickBot="1" x14ac:dyDescent="0.25">
      <c r="B22" s="49"/>
      <c r="C22" s="42" t="s">
        <v>25</v>
      </c>
      <c r="D22" s="3">
        <v>817.6</v>
      </c>
      <c r="E22" s="4"/>
      <c r="F22" s="33">
        <f t="shared" si="0"/>
        <v>817.6</v>
      </c>
      <c r="G22" s="14">
        <f t="shared" si="1"/>
        <v>1.2936848853021052E-4</v>
      </c>
    </row>
    <row r="23" spans="2:7" ht="14.25" thickTop="1" thickBot="1" x14ac:dyDescent="0.25">
      <c r="B23" s="49"/>
      <c r="C23" s="42" t="s">
        <v>26</v>
      </c>
      <c r="D23" s="3">
        <v>66791.94</v>
      </c>
      <c r="E23" s="4">
        <v>650.87</v>
      </c>
      <c r="F23" s="33">
        <f t="shared" si="0"/>
        <v>67442.81</v>
      </c>
      <c r="G23" s="14">
        <f t="shared" si="1"/>
        <v>1.0671446174082886E-2</v>
      </c>
    </row>
    <row r="24" spans="2:7" ht="14.25" thickTop="1" thickBot="1" x14ac:dyDescent="0.25">
      <c r="B24" s="49"/>
      <c r="C24" s="42" t="s">
        <v>27</v>
      </c>
      <c r="D24" s="3">
        <v>282</v>
      </c>
      <c r="E24" s="4">
        <v>2950</v>
      </c>
      <c r="F24" s="33">
        <f t="shared" si="0"/>
        <v>3232</v>
      </c>
      <c r="G24" s="14">
        <f t="shared" si="1"/>
        <v>5.1139793900396337E-4</v>
      </c>
    </row>
    <row r="25" spans="2:7" ht="14.25" thickTop="1" thickBot="1" x14ac:dyDescent="0.25">
      <c r="B25" s="49"/>
      <c r="C25" s="42" t="s">
        <v>28</v>
      </c>
      <c r="D25" s="3">
        <v>52326.58</v>
      </c>
      <c r="E25" s="4"/>
      <c r="F25" s="33">
        <f t="shared" si="0"/>
        <v>52326.58</v>
      </c>
      <c r="G25" s="14">
        <f t="shared" si="1"/>
        <v>8.279611747254334E-3</v>
      </c>
    </row>
    <row r="26" spans="2:7" ht="14.25" thickTop="1" thickBot="1" x14ac:dyDescent="0.25">
      <c r="B26" s="49"/>
      <c r="C26" s="42" t="s">
        <v>29</v>
      </c>
      <c r="D26" s="3">
        <v>1810.65</v>
      </c>
      <c r="E26" s="4"/>
      <c r="F26" s="33">
        <f t="shared" si="0"/>
        <v>1810.65</v>
      </c>
      <c r="G26" s="14">
        <f t="shared" si="1"/>
        <v>2.8649835342126431E-4</v>
      </c>
    </row>
    <row r="27" spans="2:7" ht="14.25" thickTop="1" thickBot="1" x14ac:dyDescent="0.25">
      <c r="B27" s="49"/>
      <c r="C27" s="42" t="s">
        <v>185</v>
      </c>
      <c r="D27" s="3">
        <v>1192.3699999999999</v>
      </c>
      <c r="E27" s="4"/>
      <c r="F27" s="33">
        <f t="shared" si="0"/>
        <v>1192.3699999999999</v>
      </c>
      <c r="G27" s="14">
        <f t="shared" si="1"/>
        <v>1.8866818085710264E-4</v>
      </c>
    </row>
    <row r="28" spans="2:7" ht="14.25" thickTop="1" thickBot="1" x14ac:dyDescent="0.25">
      <c r="B28" s="49"/>
      <c r="C28" s="42" t="s">
        <v>31</v>
      </c>
      <c r="D28" s="3">
        <v>141891.65</v>
      </c>
      <c r="E28" s="4">
        <v>694.8</v>
      </c>
      <c r="F28" s="33">
        <f t="shared" si="0"/>
        <v>142586.44999999998</v>
      </c>
      <c r="G28" s="14">
        <f t="shared" si="1"/>
        <v>2.2561391293283311E-2</v>
      </c>
    </row>
    <row r="29" spans="2:7" ht="14.25" thickTop="1" thickBot="1" x14ac:dyDescent="0.25">
      <c r="B29" s="49"/>
      <c r="C29" s="42" t="s">
        <v>33</v>
      </c>
      <c r="D29" s="3">
        <v>4537.7</v>
      </c>
      <c r="E29" s="4"/>
      <c r="F29" s="33">
        <f t="shared" si="0"/>
        <v>4537.7</v>
      </c>
      <c r="G29" s="14">
        <f t="shared" si="1"/>
        <v>7.1799827593387511E-4</v>
      </c>
    </row>
    <row r="30" spans="2:7" ht="14.25" thickTop="1" thickBot="1" x14ac:dyDescent="0.25">
      <c r="B30" s="49"/>
      <c r="C30" s="42" t="s">
        <v>35</v>
      </c>
      <c r="D30" s="3">
        <v>318.72000000000003</v>
      </c>
      <c r="E30" s="4"/>
      <c r="F30" s="33">
        <f t="shared" si="0"/>
        <v>318.72000000000003</v>
      </c>
      <c r="G30" s="14">
        <f t="shared" si="1"/>
        <v>5.0430925470093813E-5</v>
      </c>
    </row>
    <row r="31" spans="2:7" ht="14.25" thickTop="1" thickBot="1" x14ac:dyDescent="0.25">
      <c r="B31" s="49"/>
      <c r="C31" s="42" t="s">
        <v>36</v>
      </c>
      <c r="D31" s="3">
        <v>4346.4399999999996</v>
      </c>
      <c r="E31" s="4">
        <v>629.84</v>
      </c>
      <c r="F31" s="33">
        <f t="shared" si="0"/>
        <v>4976.28</v>
      </c>
      <c r="G31" s="14">
        <f t="shared" si="1"/>
        <v>7.8739459650576814E-4</v>
      </c>
    </row>
    <row r="32" spans="2:7" ht="14.25" thickTop="1" thickBot="1" x14ac:dyDescent="0.25">
      <c r="B32" s="49"/>
      <c r="C32" s="42" t="s">
        <v>39</v>
      </c>
      <c r="D32" s="3">
        <v>2370.37</v>
      </c>
      <c r="E32" s="4">
        <v>3396.06</v>
      </c>
      <c r="F32" s="33">
        <f t="shared" si="0"/>
        <v>5766.43</v>
      </c>
      <c r="G32" s="14">
        <f t="shared" si="1"/>
        <v>9.1241968360477243E-4</v>
      </c>
    </row>
    <row r="33" spans="2:7" ht="14.25" thickTop="1" thickBot="1" x14ac:dyDescent="0.25">
      <c r="B33" s="49"/>
      <c r="C33" s="42" t="s">
        <v>41</v>
      </c>
      <c r="D33" s="3">
        <v>1688</v>
      </c>
      <c r="E33" s="4"/>
      <c r="F33" s="33">
        <f t="shared" si="0"/>
        <v>1688</v>
      </c>
      <c r="G33" s="14">
        <f t="shared" si="1"/>
        <v>2.6709149784612935E-4</v>
      </c>
    </row>
    <row r="34" spans="2:7" ht="14.25" thickTop="1" thickBot="1" x14ac:dyDescent="0.25">
      <c r="B34" s="49"/>
      <c r="C34" s="42" t="s">
        <v>187</v>
      </c>
      <c r="D34" s="3">
        <v>1100</v>
      </c>
      <c r="E34" s="4"/>
      <c r="F34" s="33">
        <f t="shared" si="0"/>
        <v>1100</v>
      </c>
      <c r="G34" s="14">
        <f t="shared" si="1"/>
        <v>1.7405251636892316E-4</v>
      </c>
    </row>
    <row r="35" spans="2:7" ht="14.25" thickTop="1" thickBot="1" x14ac:dyDescent="0.25">
      <c r="B35" s="49"/>
      <c r="C35" s="42" t="s">
        <v>208</v>
      </c>
      <c r="D35" s="3">
        <v>1869.6</v>
      </c>
      <c r="E35" s="4"/>
      <c r="F35" s="33">
        <f t="shared" si="0"/>
        <v>1869.6</v>
      </c>
      <c r="G35" s="14">
        <f t="shared" si="1"/>
        <v>2.9582598600303524E-4</v>
      </c>
    </row>
    <row r="36" spans="2:7" ht="14.25" thickTop="1" thickBot="1" x14ac:dyDescent="0.25">
      <c r="B36" s="49"/>
      <c r="C36" s="42" t="s">
        <v>233</v>
      </c>
      <c r="D36" s="3">
        <v>16042.5</v>
      </c>
      <c r="E36" s="4"/>
      <c r="F36" s="33">
        <f t="shared" si="0"/>
        <v>16042.5</v>
      </c>
      <c r="G36" s="14">
        <f t="shared" si="1"/>
        <v>2.538397721680409E-3</v>
      </c>
    </row>
    <row r="37" spans="2:7" ht="14.25" thickTop="1" thickBot="1" x14ac:dyDescent="0.25">
      <c r="B37" s="49"/>
      <c r="C37" s="42" t="s">
        <v>47</v>
      </c>
      <c r="D37" s="3">
        <v>634818.9</v>
      </c>
      <c r="E37" s="4"/>
      <c r="F37" s="11">
        <f t="shared" si="0"/>
        <v>634818.9</v>
      </c>
      <c r="G37" s="14">
        <f t="shared" si="1"/>
        <v>0.10044711543959255</v>
      </c>
    </row>
    <row r="38" spans="2:7" ht="14.25" thickTop="1" thickBot="1" x14ac:dyDescent="0.25">
      <c r="B38" s="49"/>
      <c r="C38" s="42" t="s">
        <v>48</v>
      </c>
      <c r="D38" s="3">
        <v>477347.24</v>
      </c>
      <c r="E38" s="4"/>
      <c r="F38" s="11">
        <f t="shared" si="0"/>
        <v>477347.24</v>
      </c>
      <c r="G38" s="14">
        <f t="shared" si="1"/>
        <v>7.5530443912509362E-2</v>
      </c>
    </row>
    <row r="39" spans="2:7" ht="14.25" thickTop="1" thickBot="1" x14ac:dyDescent="0.25">
      <c r="B39" s="49"/>
      <c r="C39" s="42" t="s">
        <v>49</v>
      </c>
      <c r="D39" s="3">
        <v>370926.2</v>
      </c>
      <c r="E39" s="4"/>
      <c r="F39" s="11">
        <f t="shared" si="0"/>
        <v>370926.2</v>
      </c>
      <c r="G39" s="14">
        <f t="shared" si="1"/>
        <v>5.8691489542874974E-2</v>
      </c>
    </row>
    <row r="40" spans="2:7" ht="14.25" thickTop="1" thickBot="1" x14ac:dyDescent="0.25">
      <c r="B40" s="49"/>
      <c r="C40" s="42" t="s">
        <v>50</v>
      </c>
      <c r="D40" s="3">
        <v>230733.92</v>
      </c>
      <c r="E40" s="4"/>
      <c r="F40" s="33">
        <f t="shared" si="0"/>
        <v>230733.92</v>
      </c>
      <c r="G40" s="14">
        <f t="shared" si="1"/>
        <v>3.6508926716059827E-2</v>
      </c>
    </row>
    <row r="41" spans="2:7" ht="14.25" thickTop="1" thickBot="1" x14ac:dyDescent="0.25">
      <c r="B41" s="49"/>
      <c r="C41" s="42" t="s">
        <v>55</v>
      </c>
      <c r="D41" s="3">
        <v>12510</v>
      </c>
      <c r="E41" s="4">
        <v>67709</v>
      </c>
      <c r="F41" s="33">
        <f t="shared" si="0"/>
        <v>80219</v>
      </c>
      <c r="G41" s="14">
        <f t="shared" si="1"/>
        <v>1.2693017100544225E-2</v>
      </c>
    </row>
    <row r="42" spans="2:7" ht="14.25" thickTop="1" thickBot="1" x14ac:dyDescent="0.25">
      <c r="B42" s="49"/>
      <c r="C42" s="42" t="s">
        <v>56</v>
      </c>
      <c r="D42" s="3">
        <v>25711.8</v>
      </c>
      <c r="E42" s="4">
        <v>30694.87</v>
      </c>
      <c r="F42" s="33">
        <f t="shared" si="0"/>
        <v>56406.67</v>
      </c>
      <c r="G42" s="14">
        <f t="shared" si="1"/>
        <v>8.9252025940831335E-3</v>
      </c>
    </row>
    <row r="43" spans="2:7" ht="14.25" thickTop="1" thickBot="1" x14ac:dyDescent="0.25">
      <c r="B43" s="49"/>
      <c r="C43" s="42" t="s">
        <v>60</v>
      </c>
      <c r="D43" s="3"/>
      <c r="E43" s="4">
        <v>11790.75</v>
      </c>
      <c r="F43" s="33">
        <f t="shared" si="0"/>
        <v>11790.75</v>
      </c>
      <c r="G43" s="14">
        <f t="shared" si="1"/>
        <v>1.8656451885244371E-3</v>
      </c>
    </row>
    <row r="44" spans="2:7" ht="14.25" thickTop="1" thickBot="1" x14ac:dyDescent="0.25">
      <c r="B44" s="49"/>
      <c r="C44" s="42" t="s">
        <v>62</v>
      </c>
      <c r="D44" s="3">
        <v>329563.65999999997</v>
      </c>
      <c r="E44" s="4">
        <v>5066.5200000000004</v>
      </c>
      <c r="F44" s="11">
        <f t="shared" si="0"/>
        <v>334630.18</v>
      </c>
      <c r="G44" s="14">
        <f t="shared" si="1"/>
        <v>5.2948386256350642E-2</v>
      </c>
    </row>
    <row r="45" spans="2:7" ht="14.25" thickTop="1" thickBot="1" x14ac:dyDescent="0.25">
      <c r="B45" s="49"/>
      <c r="C45" s="42" t="s">
        <v>63</v>
      </c>
      <c r="D45" s="3">
        <v>16094.89</v>
      </c>
      <c r="E45" s="4">
        <v>203.12</v>
      </c>
      <c r="F45" s="33">
        <f t="shared" si="0"/>
        <v>16298.01</v>
      </c>
      <c r="G45" s="14">
        <f t="shared" si="1"/>
        <v>2.5788269566417031E-3</v>
      </c>
    </row>
    <row r="46" spans="2:7" ht="14.25" thickTop="1" thickBot="1" x14ac:dyDescent="0.25">
      <c r="B46" s="49"/>
      <c r="C46" s="42" t="s">
        <v>64</v>
      </c>
      <c r="D46" s="3">
        <v>2123.83</v>
      </c>
      <c r="E46" s="4">
        <v>2383.8000000000002</v>
      </c>
      <c r="F46" s="33">
        <f t="shared" si="0"/>
        <v>4507.63</v>
      </c>
      <c r="G46" s="14">
        <f t="shared" si="1"/>
        <v>7.1324031305459014E-4</v>
      </c>
    </row>
    <row r="47" spans="2:7" ht="14.25" thickTop="1" thickBot="1" x14ac:dyDescent="0.25">
      <c r="B47" s="49"/>
      <c r="C47" s="42" t="s">
        <v>66</v>
      </c>
      <c r="D47" s="3"/>
      <c r="E47" s="4">
        <v>9458.89</v>
      </c>
      <c r="F47" s="33">
        <f t="shared" si="0"/>
        <v>9458.89</v>
      </c>
      <c r="G47" s="14">
        <f t="shared" si="1"/>
        <v>1.4966760059607668E-3</v>
      </c>
    </row>
    <row r="48" spans="2:7" ht="14.25" thickTop="1" thickBot="1" x14ac:dyDescent="0.25">
      <c r="B48" s="49"/>
      <c r="C48" s="42" t="s">
        <v>68</v>
      </c>
      <c r="D48" s="3">
        <v>11644.28</v>
      </c>
      <c r="E48" s="4">
        <v>2586.4</v>
      </c>
      <c r="F48" s="33">
        <f t="shared" si="0"/>
        <v>14230.68</v>
      </c>
      <c r="G48" s="14">
        <f t="shared" si="1"/>
        <v>2.2517142396735524E-3</v>
      </c>
    </row>
    <row r="49" spans="2:7" ht="14.25" thickTop="1" thickBot="1" x14ac:dyDescent="0.25">
      <c r="B49" s="49"/>
      <c r="C49" s="42" t="s">
        <v>69</v>
      </c>
      <c r="D49" s="3">
        <v>8528.74</v>
      </c>
      <c r="E49" s="4"/>
      <c r="F49" s="33">
        <f t="shared" si="0"/>
        <v>8528.74</v>
      </c>
      <c r="G49" s="14">
        <f t="shared" si="1"/>
        <v>1.3494987804148089E-3</v>
      </c>
    </row>
    <row r="50" spans="2:7" ht="14.25" thickTop="1" thickBot="1" x14ac:dyDescent="0.25">
      <c r="B50" s="49"/>
      <c r="C50" s="42" t="s">
        <v>70</v>
      </c>
      <c r="D50" s="3">
        <v>352.32</v>
      </c>
      <c r="E50" s="4"/>
      <c r="F50" s="33">
        <f t="shared" si="0"/>
        <v>352.32</v>
      </c>
      <c r="G50" s="14">
        <f t="shared" si="1"/>
        <v>5.5747438697362739E-5</v>
      </c>
    </row>
    <row r="51" spans="2:7" ht="14.25" thickTop="1" thickBot="1" x14ac:dyDescent="0.25">
      <c r="B51" s="49"/>
      <c r="C51" s="42" t="s">
        <v>71</v>
      </c>
      <c r="D51" s="3">
        <v>21731.200000000001</v>
      </c>
      <c r="E51" s="4"/>
      <c r="F51" s="33">
        <f t="shared" si="0"/>
        <v>21731.200000000001</v>
      </c>
      <c r="G51" s="14">
        <f t="shared" si="1"/>
        <v>3.438518221560312E-3</v>
      </c>
    </row>
    <row r="52" spans="2:7" ht="14.25" thickTop="1" thickBot="1" x14ac:dyDescent="0.25">
      <c r="B52" s="49"/>
      <c r="C52" s="42" t="s">
        <v>48</v>
      </c>
      <c r="D52" s="3">
        <v>6641.3</v>
      </c>
      <c r="E52" s="4"/>
      <c r="F52" s="33">
        <f t="shared" si="0"/>
        <v>6641.3</v>
      </c>
      <c r="G52" s="14">
        <f t="shared" si="1"/>
        <v>1.0508499790553903E-3</v>
      </c>
    </row>
    <row r="53" spans="2:7" ht="14.25" thickTop="1" thickBot="1" x14ac:dyDescent="0.25">
      <c r="B53" s="49"/>
      <c r="C53" s="42" t="s">
        <v>74</v>
      </c>
      <c r="D53" s="3">
        <v>29522.2</v>
      </c>
      <c r="E53" s="4"/>
      <c r="F53" s="33">
        <f t="shared" si="0"/>
        <v>29522.2</v>
      </c>
      <c r="G53" s="14">
        <f t="shared" si="1"/>
        <v>4.6712847261332945E-3</v>
      </c>
    </row>
    <row r="54" spans="2:7" ht="14.25" thickTop="1" thickBot="1" x14ac:dyDescent="0.25">
      <c r="B54" s="49"/>
      <c r="C54" s="42" t="s">
        <v>76</v>
      </c>
      <c r="D54" s="3">
        <v>76.319999999999993</v>
      </c>
      <c r="E54" s="4"/>
      <c r="F54" s="33">
        <f t="shared" si="0"/>
        <v>76.319999999999993</v>
      </c>
      <c r="G54" s="14">
        <f t="shared" si="1"/>
        <v>1.2076080044796559E-5</v>
      </c>
    </row>
    <row r="55" spans="2:7" ht="14.25" thickTop="1" thickBot="1" x14ac:dyDescent="0.25">
      <c r="B55" s="49"/>
      <c r="C55" s="42" t="s">
        <v>79</v>
      </c>
      <c r="D55" s="3">
        <v>27356.799999999999</v>
      </c>
      <c r="E55" s="4"/>
      <c r="F55" s="33">
        <f t="shared" si="0"/>
        <v>27356.799999999999</v>
      </c>
      <c r="G55" s="14">
        <f t="shared" si="1"/>
        <v>4.3286544361830518E-3</v>
      </c>
    </row>
    <row r="56" spans="2:7" ht="14.25" thickTop="1" thickBot="1" x14ac:dyDescent="0.25">
      <c r="B56" s="49"/>
      <c r="C56" s="42" t="s">
        <v>193</v>
      </c>
      <c r="D56" s="3">
        <v>7022.7</v>
      </c>
      <c r="E56" s="4"/>
      <c r="F56" s="33">
        <f t="shared" si="0"/>
        <v>7022.7</v>
      </c>
      <c r="G56" s="14">
        <f t="shared" si="1"/>
        <v>1.111198733367306E-3</v>
      </c>
    </row>
    <row r="57" spans="2:7" ht="14.25" thickTop="1" thickBot="1" x14ac:dyDescent="0.25">
      <c r="B57" s="49"/>
      <c r="C57" s="42" t="s">
        <v>83</v>
      </c>
      <c r="D57" s="3">
        <v>74606.36</v>
      </c>
      <c r="E57" s="4">
        <v>6570.5</v>
      </c>
      <c r="F57" s="33">
        <f t="shared" si="0"/>
        <v>81176.86</v>
      </c>
      <c r="G57" s="14">
        <f t="shared" si="1"/>
        <v>1.2844578867207076E-2</v>
      </c>
    </row>
    <row r="58" spans="2:7" ht="14.25" thickTop="1" thickBot="1" x14ac:dyDescent="0.25">
      <c r="B58" s="49"/>
      <c r="C58" s="42" t="s">
        <v>92</v>
      </c>
      <c r="D58" s="3">
        <v>593.9</v>
      </c>
      <c r="E58" s="4"/>
      <c r="F58" s="33">
        <f t="shared" si="0"/>
        <v>593.9</v>
      </c>
      <c r="G58" s="14">
        <f t="shared" si="1"/>
        <v>9.3972535883184968E-5</v>
      </c>
    </row>
    <row r="59" spans="2:7" ht="14.25" thickTop="1" thickBot="1" x14ac:dyDescent="0.25">
      <c r="B59" s="49"/>
      <c r="C59" s="42" t="s">
        <v>93</v>
      </c>
      <c r="D59" s="3">
        <v>396.89</v>
      </c>
      <c r="E59" s="4">
        <v>473.95</v>
      </c>
      <c r="F59" s="33">
        <f t="shared" si="0"/>
        <v>870.83999999999992</v>
      </c>
      <c r="G59" s="14">
        <f t="shared" si="1"/>
        <v>1.3779263032246639E-4</v>
      </c>
    </row>
    <row r="60" spans="2:7" ht="14.25" thickTop="1" thickBot="1" x14ac:dyDescent="0.25">
      <c r="B60" s="49"/>
      <c r="C60" s="42" t="s">
        <v>194</v>
      </c>
      <c r="D60" s="3">
        <v>22830.41</v>
      </c>
      <c r="E60" s="4"/>
      <c r="F60" s="33">
        <f t="shared" si="0"/>
        <v>22830.41</v>
      </c>
      <c r="G60" s="14">
        <f t="shared" si="1"/>
        <v>3.6124457365765703E-3</v>
      </c>
    </row>
    <row r="61" spans="2:7" ht="14.25" thickTop="1" thickBot="1" x14ac:dyDescent="0.25">
      <c r="B61" s="49"/>
      <c r="C61" s="42" t="s">
        <v>95</v>
      </c>
      <c r="D61" s="3">
        <v>148972.43</v>
      </c>
      <c r="E61" s="4"/>
      <c r="F61" s="33">
        <f t="shared" si="0"/>
        <v>148972.43</v>
      </c>
      <c r="G61" s="14">
        <f t="shared" si="1"/>
        <v>2.3571842100993872E-2</v>
      </c>
    </row>
    <row r="62" spans="2:7" ht="14.25" thickTop="1" thickBot="1" x14ac:dyDescent="0.25">
      <c r="B62" s="49"/>
      <c r="C62" s="42" t="s">
        <v>195</v>
      </c>
      <c r="D62" s="3">
        <v>989.86</v>
      </c>
      <c r="E62" s="4"/>
      <c r="F62" s="33">
        <f t="shared" si="0"/>
        <v>989.86</v>
      </c>
      <c r="G62" s="14">
        <f t="shared" si="1"/>
        <v>1.566251125935839E-4</v>
      </c>
    </row>
    <row r="63" spans="2:7" ht="14.25" thickTop="1" thickBot="1" x14ac:dyDescent="0.25">
      <c r="B63" s="49"/>
      <c r="C63" s="42" t="s">
        <v>96</v>
      </c>
      <c r="D63" s="3">
        <v>9973.4599999999991</v>
      </c>
      <c r="E63" s="4"/>
      <c r="F63" s="33">
        <f t="shared" si="0"/>
        <v>9973.4599999999991</v>
      </c>
      <c r="G63" s="14">
        <f t="shared" si="1"/>
        <v>1.5780961908225457E-3</v>
      </c>
    </row>
    <row r="64" spans="2:7" ht="14.25" thickTop="1" thickBot="1" x14ac:dyDescent="0.25">
      <c r="B64" s="49"/>
      <c r="C64" s="42" t="s">
        <v>75</v>
      </c>
      <c r="D64" s="3">
        <v>12429.75</v>
      </c>
      <c r="E64" s="4">
        <v>1569.53</v>
      </c>
      <c r="F64" s="33">
        <f t="shared" si="0"/>
        <v>13999.28</v>
      </c>
      <c r="G64" s="14">
        <f t="shared" si="1"/>
        <v>2.2150999194119445E-3</v>
      </c>
    </row>
    <row r="65" spans="2:7" ht="14.25" thickTop="1" thickBot="1" x14ac:dyDescent="0.25">
      <c r="B65" s="49"/>
      <c r="C65" s="42" t="s">
        <v>89</v>
      </c>
      <c r="D65" s="3">
        <v>966.42</v>
      </c>
      <c r="E65" s="4">
        <v>536.05999999999995</v>
      </c>
      <c r="F65" s="33">
        <f t="shared" si="0"/>
        <v>1502.48</v>
      </c>
      <c r="G65" s="14">
        <f t="shared" si="1"/>
        <v>2.377367498127088E-4</v>
      </c>
    </row>
    <row r="66" spans="2:7" ht="14.25" thickTop="1" thickBot="1" x14ac:dyDescent="0.25">
      <c r="B66" s="49"/>
      <c r="C66" s="42" t="s">
        <v>90</v>
      </c>
      <c r="D66" s="3">
        <v>13.24</v>
      </c>
      <c r="E66" s="4"/>
      <c r="F66" s="33">
        <f t="shared" si="0"/>
        <v>13.24</v>
      </c>
      <c r="G66" s="14">
        <f t="shared" si="1"/>
        <v>2.0949593788404935E-6</v>
      </c>
    </row>
    <row r="67" spans="2:7" ht="14.25" thickTop="1" thickBot="1" x14ac:dyDescent="0.25">
      <c r="B67" s="49"/>
      <c r="C67" s="42" t="s">
        <v>91</v>
      </c>
      <c r="D67" s="3">
        <v>0</v>
      </c>
      <c r="E67" s="4"/>
      <c r="F67" s="33">
        <f t="shared" si="0"/>
        <v>0</v>
      </c>
      <c r="G67" s="14">
        <f t="shared" si="1"/>
        <v>0</v>
      </c>
    </row>
    <row r="68" spans="2:7" ht="14.25" thickTop="1" thickBot="1" x14ac:dyDescent="0.25">
      <c r="B68" s="49" t="s">
        <v>101</v>
      </c>
      <c r="C68" s="42" t="s">
        <v>6</v>
      </c>
      <c r="D68" s="3">
        <v>799772</v>
      </c>
      <c r="E68" s="4"/>
      <c r="F68" s="11">
        <f t="shared" si="0"/>
        <v>799772</v>
      </c>
      <c r="G68" s="14">
        <f t="shared" si="1"/>
        <v>0.12654757192855129</v>
      </c>
    </row>
    <row r="69" spans="2:7" ht="14.25" thickTop="1" thickBot="1" x14ac:dyDescent="0.25">
      <c r="B69" s="49"/>
      <c r="C69" s="42" t="s">
        <v>10</v>
      </c>
      <c r="D69" s="3">
        <v>17500</v>
      </c>
      <c r="E69" s="4"/>
      <c r="F69" s="33">
        <f t="shared" ref="F69:F78" si="2">SUM(D69,E69)</f>
        <v>17500</v>
      </c>
      <c r="G69" s="14">
        <f t="shared" ref="G69:G87" si="3">F69/$F$88</f>
        <v>2.7690173058692322E-3</v>
      </c>
    </row>
    <row r="70" spans="2:7" ht="14.25" thickTop="1" thickBot="1" x14ac:dyDescent="0.25">
      <c r="B70" s="49"/>
      <c r="C70" s="42" t="s">
        <v>12</v>
      </c>
      <c r="D70" s="3">
        <v>161679.07999999999</v>
      </c>
      <c r="E70" s="4">
        <v>10439.49</v>
      </c>
      <c r="F70" s="33">
        <f t="shared" si="2"/>
        <v>172118.56999999998</v>
      </c>
      <c r="G70" s="14">
        <f t="shared" si="3"/>
        <v>2.723424565665513E-2</v>
      </c>
    </row>
    <row r="71" spans="2:7" ht="14.25" thickTop="1" thickBot="1" x14ac:dyDescent="0.25">
      <c r="B71" s="49"/>
      <c r="C71" s="42" t="s">
        <v>14</v>
      </c>
      <c r="D71" s="3">
        <v>17314.349999999999</v>
      </c>
      <c r="E71" s="4"/>
      <c r="F71" s="33">
        <f t="shared" si="2"/>
        <v>17314.349999999999</v>
      </c>
      <c r="G71" s="14">
        <f t="shared" si="3"/>
        <v>2.7396419879929679E-3</v>
      </c>
    </row>
    <row r="72" spans="2:7" ht="14.25" thickTop="1" thickBot="1" x14ac:dyDescent="0.25">
      <c r="B72" s="49"/>
      <c r="C72" s="42" t="s">
        <v>22</v>
      </c>
      <c r="D72" s="3">
        <v>2019.4</v>
      </c>
      <c r="E72" s="4">
        <v>6307.94</v>
      </c>
      <c r="F72" s="33">
        <f t="shared" si="2"/>
        <v>8327.34</v>
      </c>
      <c r="G72" s="14">
        <f t="shared" si="3"/>
        <v>1.3176313469632625E-3</v>
      </c>
    </row>
    <row r="73" spans="2:7" ht="14.25" thickTop="1" thickBot="1" x14ac:dyDescent="0.25">
      <c r="B73" s="49"/>
      <c r="C73" s="42" t="s">
        <v>23</v>
      </c>
      <c r="D73" s="3">
        <v>214.46</v>
      </c>
      <c r="E73" s="4">
        <v>2110.6</v>
      </c>
      <c r="F73" s="33">
        <f t="shared" si="2"/>
        <v>2325.06</v>
      </c>
      <c r="G73" s="14">
        <f t="shared" si="3"/>
        <v>3.6789322155338951E-4</v>
      </c>
    </row>
    <row r="74" spans="2:7" ht="14.25" thickTop="1" thickBot="1" x14ac:dyDescent="0.25">
      <c r="B74" s="49"/>
      <c r="C74" s="42" t="s">
        <v>29</v>
      </c>
      <c r="D74" s="3">
        <v>4640.95</v>
      </c>
      <c r="E74" s="4"/>
      <c r="F74" s="33">
        <f t="shared" si="2"/>
        <v>4640.95</v>
      </c>
      <c r="G74" s="14">
        <f t="shared" si="3"/>
        <v>7.3433547803850355E-4</v>
      </c>
    </row>
    <row r="75" spans="2:7" ht="14.25" thickTop="1" thickBot="1" x14ac:dyDescent="0.25">
      <c r="B75" s="49"/>
      <c r="C75" s="42" t="s">
        <v>33</v>
      </c>
      <c r="D75" s="3">
        <v>109</v>
      </c>
      <c r="E75" s="4"/>
      <c r="F75" s="33">
        <f t="shared" si="2"/>
        <v>109</v>
      </c>
      <c r="G75" s="14">
        <f t="shared" si="3"/>
        <v>1.7247022076556931E-5</v>
      </c>
    </row>
    <row r="76" spans="2:7" ht="14.25" thickTop="1" thickBot="1" x14ac:dyDescent="0.25">
      <c r="B76" s="49"/>
      <c r="C76" s="42" t="s">
        <v>34</v>
      </c>
      <c r="D76" s="3">
        <v>2596.4299999999998</v>
      </c>
      <c r="E76" s="4"/>
      <c r="F76" s="33">
        <f t="shared" si="2"/>
        <v>2596.4299999999998</v>
      </c>
      <c r="G76" s="14">
        <f t="shared" si="3"/>
        <v>4.1083197734160284E-4</v>
      </c>
    </row>
    <row r="77" spans="2:7" ht="14.25" thickTop="1" thickBot="1" x14ac:dyDescent="0.25">
      <c r="B77" s="49"/>
      <c r="C77" s="42" t="s">
        <v>36</v>
      </c>
      <c r="D77" s="3">
        <v>0</v>
      </c>
      <c r="E77" s="4"/>
      <c r="F77" s="33">
        <f t="shared" si="2"/>
        <v>0</v>
      </c>
      <c r="G77" s="14">
        <f t="shared" si="3"/>
        <v>0</v>
      </c>
    </row>
    <row r="78" spans="2:7" ht="14.25" thickTop="1" thickBot="1" x14ac:dyDescent="0.25">
      <c r="B78" s="49"/>
      <c r="C78" s="42" t="s">
        <v>47</v>
      </c>
      <c r="D78" s="3">
        <v>327261.94</v>
      </c>
      <c r="E78" s="4"/>
      <c r="F78" s="11">
        <f t="shared" si="2"/>
        <v>327261.94</v>
      </c>
      <c r="G78" s="14">
        <f t="shared" si="3"/>
        <v>5.1782512880705046E-2</v>
      </c>
    </row>
    <row r="79" spans="2:7" ht="14.25" thickTop="1" thickBot="1" x14ac:dyDescent="0.25">
      <c r="B79" s="49"/>
      <c r="C79" s="42" t="s">
        <v>48</v>
      </c>
      <c r="D79" s="3">
        <v>63243.15</v>
      </c>
      <c r="E79" s="4"/>
      <c r="F79" s="33">
        <f>SUM(D79,E79)</f>
        <v>63243.15</v>
      </c>
      <c r="G79" s="14">
        <f t="shared" si="3"/>
        <v>1.0006935818724786E-2</v>
      </c>
    </row>
    <row r="80" spans="2:7" ht="14.25" thickTop="1" thickBot="1" x14ac:dyDescent="0.25">
      <c r="B80" s="49"/>
      <c r="C80" s="42" t="s">
        <v>49</v>
      </c>
      <c r="D80" s="3">
        <v>74185.240000000005</v>
      </c>
      <c r="E80" s="4"/>
      <c r="F80" s="33">
        <f t="shared" ref="F80:F87" si="4">SUM(D80,E80)</f>
        <v>74185.240000000005</v>
      </c>
      <c r="G80" s="14">
        <f t="shared" si="3"/>
        <v>1.1738297908574995E-2</v>
      </c>
    </row>
    <row r="81" spans="2:7" ht="14.25" thickTop="1" thickBot="1" x14ac:dyDescent="0.25">
      <c r="B81" s="49"/>
      <c r="C81" s="42" t="s">
        <v>103</v>
      </c>
      <c r="D81" s="3">
        <v>657832.65</v>
      </c>
      <c r="E81" s="4"/>
      <c r="F81" s="11">
        <f t="shared" si="4"/>
        <v>657832.65</v>
      </c>
      <c r="G81" s="14">
        <f t="shared" si="3"/>
        <v>0.10408857098376101</v>
      </c>
    </row>
    <row r="82" spans="2:7" ht="14.25" thickTop="1" thickBot="1" x14ac:dyDescent="0.25">
      <c r="B82" s="49"/>
      <c r="C82" s="42" t="s">
        <v>55</v>
      </c>
      <c r="D82" s="3"/>
      <c r="E82" s="4">
        <v>158680.35999999999</v>
      </c>
      <c r="F82" s="33">
        <f t="shared" si="4"/>
        <v>158680.35999999999</v>
      </c>
      <c r="G82" s="14">
        <f t="shared" si="3"/>
        <v>2.5107923596660562E-2</v>
      </c>
    </row>
    <row r="83" spans="2:7" ht="14.25" thickTop="1" thickBot="1" x14ac:dyDescent="0.25">
      <c r="B83" s="49"/>
      <c r="C83" s="42" t="s">
        <v>56</v>
      </c>
      <c r="D83" s="3">
        <v>1450</v>
      </c>
      <c r="E83" s="4">
        <v>11500</v>
      </c>
      <c r="F83" s="33">
        <f t="shared" si="4"/>
        <v>12950</v>
      </c>
      <c r="G83" s="14">
        <f t="shared" si="3"/>
        <v>2.0490728063432316E-3</v>
      </c>
    </row>
    <row r="84" spans="2:7" ht="14.25" thickTop="1" thickBot="1" x14ac:dyDescent="0.25">
      <c r="B84" s="49"/>
      <c r="C84" s="42" t="s">
        <v>62</v>
      </c>
      <c r="D84" s="3">
        <v>284786.84000000003</v>
      </c>
      <c r="E84" s="4">
        <v>2891.52</v>
      </c>
      <c r="F84" s="33">
        <f t="shared" si="4"/>
        <v>287678.36000000004</v>
      </c>
      <c r="G84" s="14">
        <f t="shared" si="3"/>
        <v>4.5519220420804529E-2</v>
      </c>
    </row>
    <row r="85" spans="2:7" ht="14.25" thickTop="1" thickBot="1" x14ac:dyDescent="0.25">
      <c r="B85" s="49"/>
      <c r="C85" s="42" t="s">
        <v>44</v>
      </c>
      <c r="D85" s="3">
        <v>10175</v>
      </c>
      <c r="E85" s="4"/>
      <c r="F85" s="33">
        <f t="shared" si="4"/>
        <v>10175</v>
      </c>
      <c r="G85" s="14">
        <f t="shared" si="3"/>
        <v>1.6099857764125393E-3</v>
      </c>
    </row>
    <row r="86" spans="2:7" ht="14.25" thickTop="1" thickBot="1" x14ac:dyDescent="0.25">
      <c r="B86" s="49"/>
      <c r="C86" s="42" t="s">
        <v>71</v>
      </c>
      <c r="D86" s="3"/>
      <c r="E86" s="4">
        <v>3114.18</v>
      </c>
      <c r="F86" s="33">
        <f t="shared" si="4"/>
        <v>3114.18</v>
      </c>
      <c r="G86" s="14">
        <f t="shared" si="3"/>
        <v>4.9275533220524833E-4</v>
      </c>
    </row>
    <row r="87" spans="2:7" ht="14.25" thickTop="1" thickBot="1" x14ac:dyDescent="0.25">
      <c r="B87" s="49"/>
      <c r="C87" s="42" t="s">
        <v>82</v>
      </c>
      <c r="D87" s="3">
        <v>9294.1</v>
      </c>
      <c r="E87" s="4"/>
      <c r="F87" s="33">
        <f t="shared" si="4"/>
        <v>9294.1</v>
      </c>
      <c r="G87" s="14">
        <f t="shared" si="3"/>
        <v>1.4706013567130989E-3</v>
      </c>
    </row>
    <row r="88" spans="2:7" ht="13.5" thickTop="1" x14ac:dyDescent="0.2">
      <c r="B88" s="55"/>
      <c r="C88" s="15"/>
      <c r="D88" s="5">
        <f>SUM(D4:D87)</f>
        <v>5858841.6300000008</v>
      </c>
      <c r="E88" s="5">
        <f t="shared" ref="E88:F88" si="5">SUM(E4:E87)</f>
        <v>461089.98</v>
      </c>
      <c r="F88" s="5">
        <f t="shared" si="5"/>
        <v>6319931.6100000003</v>
      </c>
      <c r="G88" s="56">
        <f>SUM(G4:G87)</f>
        <v>0.99999999999999967</v>
      </c>
    </row>
  </sheetData>
  <mergeCells count="3">
    <mergeCell ref="B1:G1"/>
    <mergeCell ref="B4:B67"/>
    <mergeCell ref="B68:B87"/>
  </mergeCells>
  <conditionalFormatting sqref="G4:G87">
    <cfRule type="cellIs" dxfId="8" priority="1" operator="greaterThan">
      <formula>0.0499</formula>
    </cfRule>
    <cfRule type="cellIs" dxfId="7" priority="2" operator="greaterThan">
      <formula>4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4º Trimestre'!A1" display="Relatório de Despesas Liquidadas - 4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3"/>
  <sheetViews>
    <sheetView showGridLines="0" zoomScale="80" zoomScaleNormal="80" workbookViewId="0">
      <selection activeCell="B1" sqref="B1:H1"/>
    </sheetView>
  </sheetViews>
  <sheetFormatPr defaultRowHeight="12.75" x14ac:dyDescent="0.2"/>
  <cols>
    <col min="2" max="2" width="54.28515625" style="36" customWidth="1"/>
    <col min="3" max="3" width="66.85546875" style="8" customWidth="1"/>
    <col min="4" max="5" width="14.28515625" hidden="1" customWidth="1"/>
    <col min="6" max="7" width="14.28515625" customWidth="1"/>
  </cols>
  <sheetData>
    <row r="1" spans="2:7" ht="58.5" customHeight="1" x14ac:dyDescent="0.2">
      <c r="B1" s="50" t="s">
        <v>239</v>
      </c>
      <c r="C1" s="50"/>
      <c r="D1" s="50"/>
      <c r="E1" s="50"/>
      <c r="F1" s="50"/>
      <c r="G1" s="50"/>
    </row>
    <row r="3" spans="2:7" ht="14.25" customHeight="1" thickBot="1" x14ac:dyDescent="0.25">
      <c r="B3" s="35" t="s">
        <v>110</v>
      </c>
      <c r="C3" s="16" t="s">
        <v>107</v>
      </c>
      <c r="D3" s="27" t="s">
        <v>215</v>
      </c>
      <c r="E3" s="17" t="s">
        <v>1</v>
      </c>
      <c r="F3" s="17" t="s">
        <v>108</v>
      </c>
      <c r="G3" s="17" t="s">
        <v>111</v>
      </c>
    </row>
    <row r="4" spans="2:7" ht="14.25" thickTop="1" thickBot="1" x14ac:dyDescent="0.25">
      <c r="B4" s="49" t="s">
        <v>231</v>
      </c>
      <c r="C4" s="42" t="s">
        <v>5</v>
      </c>
      <c r="D4" s="3">
        <v>21067.55</v>
      </c>
      <c r="E4" s="4"/>
      <c r="F4" s="33">
        <f>SUM(D4,E4)</f>
        <v>21067.55</v>
      </c>
      <c r="G4" s="14">
        <f>F4/$F$93</f>
        <v>5.5686026762983253E-3</v>
      </c>
    </row>
    <row r="5" spans="2:7" ht="14.25" thickTop="1" thickBot="1" x14ac:dyDescent="0.25">
      <c r="B5" s="49"/>
      <c r="C5" s="42" t="s">
        <v>6</v>
      </c>
      <c r="D5" s="3">
        <v>81100</v>
      </c>
      <c r="E5" s="4">
        <v>400</v>
      </c>
      <c r="F5" s="33">
        <f t="shared" ref="F5:F68" si="0">SUM(D5,E5)</f>
        <v>81500</v>
      </c>
      <c r="G5" s="14">
        <f t="shared" ref="G5:G68" si="1">F5/$F$93</f>
        <v>2.1542187777805845E-2</v>
      </c>
    </row>
    <row r="6" spans="2:7" ht="14.25" thickTop="1" thickBot="1" x14ac:dyDescent="0.25">
      <c r="B6" s="49"/>
      <c r="C6" s="42" t="s">
        <v>8</v>
      </c>
      <c r="D6" s="3">
        <v>18928.59</v>
      </c>
      <c r="E6" s="4"/>
      <c r="F6" s="33">
        <f t="shared" si="0"/>
        <v>18928.59</v>
      </c>
      <c r="G6" s="14">
        <f t="shared" si="1"/>
        <v>5.0032299404797293E-3</v>
      </c>
    </row>
    <row r="7" spans="2:7" ht="14.25" thickTop="1" thickBot="1" x14ac:dyDescent="0.25">
      <c r="B7" s="49"/>
      <c r="C7" s="42" t="s">
        <v>9</v>
      </c>
      <c r="D7" s="3"/>
      <c r="E7" s="4">
        <v>274.56</v>
      </c>
      <c r="F7" s="33">
        <f t="shared" si="0"/>
        <v>274.56</v>
      </c>
      <c r="G7" s="14">
        <f t="shared" si="1"/>
        <v>7.2572062285575117E-5</v>
      </c>
    </row>
    <row r="8" spans="2:7" ht="14.25" thickTop="1" thickBot="1" x14ac:dyDescent="0.25">
      <c r="B8" s="49"/>
      <c r="C8" s="42" t="s">
        <v>11</v>
      </c>
      <c r="D8" s="3">
        <v>39447.949999999997</v>
      </c>
      <c r="E8" s="4"/>
      <c r="F8" s="33">
        <f t="shared" si="0"/>
        <v>39447.949999999997</v>
      </c>
      <c r="G8" s="14">
        <f t="shared" si="1"/>
        <v>1.0426934311036761E-2</v>
      </c>
    </row>
    <row r="9" spans="2:7" ht="14.25" thickTop="1" thickBot="1" x14ac:dyDescent="0.25">
      <c r="B9" s="49"/>
      <c r="C9" s="42" t="s">
        <v>12</v>
      </c>
      <c r="D9" s="3"/>
      <c r="E9" s="4">
        <v>555.45000000000005</v>
      </c>
      <c r="F9" s="33">
        <f t="shared" si="0"/>
        <v>555.45000000000005</v>
      </c>
      <c r="G9" s="14">
        <f t="shared" si="1"/>
        <v>1.4681727854211357E-4</v>
      </c>
    </row>
    <row r="10" spans="2:7" ht="14.25" thickTop="1" thickBot="1" x14ac:dyDescent="0.25">
      <c r="B10" s="49"/>
      <c r="C10" s="42" t="s">
        <v>14</v>
      </c>
      <c r="D10" s="3">
        <v>23.5</v>
      </c>
      <c r="E10" s="4"/>
      <c r="F10" s="33">
        <f t="shared" si="0"/>
        <v>23.5</v>
      </c>
      <c r="G10" s="14">
        <f t="shared" si="1"/>
        <v>6.2115510770360407E-6</v>
      </c>
    </row>
    <row r="11" spans="2:7" ht="14.25" thickTop="1" thickBot="1" x14ac:dyDescent="0.25">
      <c r="B11" s="49"/>
      <c r="C11" s="42" t="s">
        <v>16</v>
      </c>
      <c r="D11" s="3">
        <v>17999.93</v>
      </c>
      <c r="E11" s="4"/>
      <c r="F11" s="33">
        <f t="shared" si="0"/>
        <v>17999.93</v>
      </c>
      <c r="G11" s="14">
        <f t="shared" si="1"/>
        <v>4.7577653011946107E-3</v>
      </c>
    </row>
    <row r="12" spans="2:7" ht="14.25" thickTop="1" thickBot="1" x14ac:dyDescent="0.25">
      <c r="B12" s="49"/>
      <c r="C12" s="42" t="s">
        <v>17</v>
      </c>
      <c r="D12" s="3">
        <v>3747.19</v>
      </c>
      <c r="E12" s="4"/>
      <c r="F12" s="33">
        <f t="shared" si="0"/>
        <v>3747.19</v>
      </c>
      <c r="G12" s="14">
        <f t="shared" si="1"/>
        <v>9.9046221618547588E-4</v>
      </c>
    </row>
    <row r="13" spans="2:7" ht="14.25" thickTop="1" thickBot="1" x14ac:dyDescent="0.25">
      <c r="B13" s="49"/>
      <c r="C13" s="42" t="s">
        <v>19</v>
      </c>
      <c r="D13" s="3">
        <v>12544.44</v>
      </c>
      <c r="E13" s="4"/>
      <c r="F13" s="33">
        <f t="shared" si="0"/>
        <v>12544.44</v>
      </c>
      <c r="G13" s="14">
        <f t="shared" si="1"/>
        <v>3.3157629699069784E-3</v>
      </c>
    </row>
    <row r="14" spans="2:7" ht="14.25" thickTop="1" thickBot="1" x14ac:dyDescent="0.25">
      <c r="B14" s="49"/>
      <c r="C14" s="42" t="s">
        <v>20</v>
      </c>
      <c r="D14" s="3">
        <v>65755.03</v>
      </c>
      <c r="E14" s="4"/>
      <c r="F14" s="33">
        <f t="shared" si="0"/>
        <v>65755.03</v>
      </c>
      <c r="G14" s="14">
        <f t="shared" si="1"/>
        <v>1.7380456485831367E-2</v>
      </c>
    </row>
    <row r="15" spans="2:7" ht="14.25" thickTop="1" thickBot="1" x14ac:dyDescent="0.25">
      <c r="B15" s="49"/>
      <c r="C15" s="42" t="s">
        <v>21</v>
      </c>
      <c r="D15" s="3">
        <v>2202.54</v>
      </c>
      <c r="E15" s="4">
        <v>12.88</v>
      </c>
      <c r="F15" s="33">
        <f t="shared" si="0"/>
        <v>2215.42</v>
      </c>
      <c r="G15" s="14">
        <f t="shared" si="1"/>
        <v>5.8558274413136966E-4</v>
      </c>
    </row>
    <row r="16" spans="2:7" ht="14.25" thickTop="1" thickBot="1" x14ac:dyDescent="0.25">
      <c r="B16" s="49"/>
      <c r="C16" s="42" t="s">
        <v>22</v>
      </c>
      <c r="D16" s="3">
        <v>7017.78</v>
      </c>
      <c r="E16" s="4">
        <v>2796.1</v>
      </c>
      <c r="F16" s="33">
        <f t="shared" si="0"/>
        <v>9813.8799999999992</v>
      </c>
      <c r="G16" s="14">
        <f t="shared" si="1"/>
        <v>2.5940177397405298E-3</v>
      </c>
    </row>
    <row r="17" spans="2:7" ht="14.25" thickTop="1" thickBot="1" x14ac:dyDescent="0.25">
      <c r="B17" s="49"/>
      <c r="C17" s="42" t="s">
        <v>23</v>
      </c>
      <c r="D17" s="3">
        <v>527</v>
      </c>
      <c r="E17" s="4">
        <v>252</v>
      </c>
      <c r="F17" s="33">
        <f t="shared" si="0"/>
        <v>779</v>
      </c>
      <c r="G17" s="14">
        <f t="shared" si="1"/>
        <v>2.0590631017068406E-4</v>
      </c>
    </row>
    <row r="18" spans="2:7" ht="14.25" thickTop="1" thickBot="1" x14ac:dyDescent="0.25">
      <c r="B18" s="49"/>
      <c r="C18" s="42" t="s">
        <v>24</v>
      </c>
      <c r="D18" s="3">
        <v>12543.07</v>
      </c>
      <c r="E18" s="4"/>
      <c r="F18" s="33">
        <f t="shared" si="0"/>
        <v>12543.07</v>
      </c>
      <c r="G18" s="14">
        <f t="shared" si="1"/>
        <v>3.3154008496952534E-3</v>
      </c>
    </row>
    <row r="19" spans="2:7" ht="14.25" thickTop="1" thickBot="1" x14ac:dyDescent="0.25">
      <c r="B19" s="49"/>
      <c r="C19" s="42" t="s">
        <v>26</v>
      </c>
      <c r="D19" s="3">
        <v>19459.97</v>
      </c>
      <c r="E19" s="4">
        <v>602.29999999999995</v>
      </c>
      <c r="F19" s="33">
        <f t="shared" si="0"/>
        <v>20062.27</v>
      </c>
      <c r="G19" s="14">
        <f t="shared" si="1"/>
        <v>5.3028857372888448E-3</v>
      </c>
    </row>
    <row r="20" spans="2:7" ht="14.25" thickTop="1" thickBot="1" x14ac:dyDescent="0.25">
      <c r="B20" s="49"/>
      <c r="C20" s="42" t="s">
        <v>27</v>
      </c>
      <c r="D20" s="3">
        <v>1426</v>
      </c>
      <c r="E20" s="4"/>
      <c r="F20" s="33">
        <f t="shared" si="0"/>
        <v>1426</v>
      </c>
      <c r="G20" s="14">
        <f t="shared" si="1"/>
        <v>3.7692220578099551E-4</v>
      </c>
    </row>
    <row r="21" spans="2:7" ht="14.25" thickTop="1" thickBot="1" x14ac:dyDescent="0.25">
      <c r="B21" s="49"/>
      <c r="C21" s="42" t="s">
        <v>28</v>
      </c>
      <c r="D21" s="3">
        <v>21075.9</v>
      </c>
      <c r="E21" s="4"/>
      <c r="F21" s="33">
        <f t="shared" si="0"/>
        <v>21075.9</v>
      </c>
      <c r="G21" s="14">
        <f t="shared" si="1"/>
        <v>5.5708097593405916E-3</v>
      </c>
    </row>
    <row r="22" spans="2:7" ht="14.25" thickTop="1" thickBot="1" x14ac:dyDescent="0.25">
      <c r="B22" s="49"/>
      <c r="C22" s="42" t="s">
        <v>240</v>
      </c>
      <c r="D22" s="3">
        <v>638</v>
      </c>
      <c r="E22" s="4"/>
      <c r="F22" s="33">
        <f t="shared" si="0"/>
        <v>638</v>
      </c>
      <c r="G22" s="14">
        <f t="shared" si="1"/>
        <v>1.6863700370846782E-4</v>
      </c>
    </row>
    <row r="23" spans="2:7" ht="14.25" thickTop="1" thickBot="1" x14ac:dyDescent="0.25">
      <c r="B23" s="49"/>
      <c r="C23" s="42" t="s">
        <v>29</v>
      </c>
      <c r="D23" s="3">
        <v>1082.99</v>
      </c>
      <c r="E23" s="4"/>
      <c r="F23" s="33">
        <f t="shared" si="0"/>
        <v>1082.99</v>
      </c>
      <c r="G23" s="14">
        <f t="shared" si="1"/>
        <v>2.8625734897528773E-4</v>
      </c>
    </row>
    <row r="24" spans="2:7" ht="14.25" thickTop="1" thickBot="1" x14ac:dyDescent="0.25">
      <c r="B24" s="49"/>
      <c r="C24" s="42" t="s">
        <v>185</v>
      </c>
      <c r="D24" s="3">
        <v>172.1</v>
      </c>
      <c r="E24" s="4"/>
      <c r="F24" s="33">
        <f t="shared" si="0"/>
        <v>172.1</v>
      </c>
      <c r="G24" s="14">
        <f t="shared" si="1"/>
        <v>4.5489699589697985E-5</v>
      </c>
    </row>
    <row r="25" spans="2:7" ht="14.25" thickTop="1" thickBot="1" x14ac:dyDescent="0.25">
      <c r="B25" s="49"/>
      <c r="C25" s="42" t="s">
        <v>31</v>
      </c>
      <c r="D25" s="3">
        <v>36925.980000000003</v>
      </c>
      <c r="E25" s="4">
        <v>513.05999999999995</v>
      </c>
      <c r="F25" s="33">
        <f t="shared" si="0"/>
        <v>37439.040000000001</v>
      </c>
      <c r="G25" s="14">
        <f t="shared" si="1"/>
        <v>9.8959365631998055E-3</v>
      </c>
    </row>
    <row r="26" spans="2:7" ht="14.25" thickTop="1" thickBot="1" x14ac:dyDescent="0.25">
      <c r="B26" s="49"/>
      <c r="C26" s="42" t="s">
        <v>33</v>
      </c>
      <c r="D26" s="3">
        <v>5331.68</v>
      </c>
      <c r="E26" s="4"/>
      <c r="F26" s="33">
        <f t="shared" si="0"/>
        <v>5331.68</v>
      </c>
      <c r="G26" s="14">
        <f t="shared" si="1"/>
        <v>1.4092767083579371E-3</v>
      </c>
    </row>
    <row r="27" spans="2:7" ht="14.25" thickTop="1" thickBot="1" x14ac:dyDescent="0.25">
      <c r="B27" s="49"/>
      <c r="C27" s="42" t="s">
        <v>34</v>
      </c>
      <c r="D27" s="3">
        <v>61.9</v>
      </c>
      <c r="E27" s="4"/>
      <c r="F27" s="33">
        <f t="shared" si="0"/>
        <v>61.9</v>
      </c>
      <c r="G27" s="14">
        <f t="shared" si="1"/>
        <v>1.6361489858235357E-5</v>
      </c>
    </row>
    <row r="28" spans="2:7" ht="14.25" thickTop="1" thickBot="1" x14ac:dyDescent="0.25">
      <c r="B28" s="49"/>
      <c r="C28" s="42" t="s">
        <v>35</v>
      </c>
      <c r="D28" s="3">
        <v>296.55</v>
      </c>
      <c r="E28" s="4">
        <v>74.55</v>
      </c>
      <c r="F28" s="33">
        <f t="shared" si="0"/>
        <v>371.1</v>
      </c>
      <c r="G28" s="14">
        <f t="shared" si="1"/>
        <v>9.8089642752684033E-5</v>
      </c>
    </row>
    <row r="29" spans="2:7" ht="14.25" thickTop="1" thickBot="1" x14ac:dyDescent="0.25">
      <c r="B29" s="49"/>
      <c r="C29" s="42" t="s">
        <v>36</v>
      </c>
      <c r="D29" s="3">
        <v>5859.99</v>
      </c>
      <c r="E29" s="4">
        <v>1219.07</v>
      </c>
      <c r="F29" s="33">
        <f t="shared" si="0"/>
        <v>7079.0599999999995</v>
      </c>
      <c r="G29" s="14">
        <f t="shared" si="1"/>
        <v>1.8711465007405425E-3</v>
      </c>
    </row>
    <row r="30" spans="2:7" ht="14.25" thickTop="1" thickBot="1" x14ac:dyDescent="0.25">
      <c r="B30" s="49"/>
      <c r="C30" s="42" t="s">
        <v>39</v>
      </c>
      <c r="D30" s="3">
        <v>3796.97</v>
      </c>
      <c r="E30" s="4"/>
      <c r="F30" s="33">
        <f t="shared" si="0"/>
        <v>3796.97</v>
      </c>
      <c r="G30" s="14">
        <f t="shared" si="1"/>
        <v>1.003620131615895E-3</v>
      </c>
    </row>
    <row r="31" spans="2:7" ht="14.25" thickTop="1" thickBot="1" x14ac:dyDescent="0.25">
      <c r="B31" s="49"/>
      <c r="C31" s="42" t="s">
        <v>40</v>
      </c>
      <c r="D31" s="3">
        <v>33035.22</v>
      </c>
      <c r="E31" s="4"/>
      <c r="F31" s="33">
        <f t="shared" si="0"/>
        <v>33035.22</v>
      </c>
      <c r="G31" s="14">
        <f t="shared" si="1"/>
        <v>8.7319130370690449E-3</v>
      </c>
    </row>
    <row r="32" spans="2:7" ht="14.25" thickTop="1" thickBot="1" x14ac:dyDescent="0.25">
      <c r="B32" s="49"/>
      <c r="C32" s="42" t="s">
        <v>41</v>
      </c>
      <c r="D32" s="3">
        <v>1327.5</v>
      </c>
      <c r="E32" s="4"/>
      <c r="F32" s="33">
        <f t="shared" si="0"/>
        <v>1327.5</v>
      </c>
      <c r="G32" s="14">
        <f t="shared" si="1"/>
        <v>3.5088655552192952E-4</v>
      </c>
    </row>
    <row r="33" spans="2:7" ht="14.25" thickTop="1" thickBot="1" x14ac:dyDescent="0.25">
      <c r="B33" s="49"/>
      <c r="C33" s="42" t="s">
        <v>187</v>
      </c>
      <c r="D33" s="3">
        <v>1884</v>
      </c>
      <c r="E33" s="4"/>
      <c r="F33" s="33">
        <f t="shared" si="0"/>
        <v>1884</v>
      </c>
      <c r="G33" s="14">
        <f t="shared" si="1"/>
        <v>4.9798137145259155E-4</v>
      </c>
    </row>
    <row r="34" spans="2:7" ht="14.25" thickTop="1" thickBot="1" x14ac:dyDescent="0.25">
      <c r="B34" s="49"/>
      <c r="C34" s="42" t="s">
        <v>233</v>
      </c>
      <c r="D34" s="3">
        <v>7381.55</v>
      </c>
      <c r="E34" s="4"/>
      <c r="F34" s="33">
        <f t="shared" si="0"/>
        <v>7381.55</v>
      </c>
      <c r="G34" s="14">
        <f t="shared" si="1"/>
        <v>1.9511010575615059E-3</v>
      </c>
    </row>
    <row r="35" spans="2:7" ht="14.25" thickTop="1" thickBot="1" x14ac:dyDescent="0.25">
      <c r="B35" s="49"/>
      <c r="C35" s="42" t="s">
        <v>47</v>
      </c>
      <c r="D35" s="3">
        <v>243358.76</v>
      </c>
      <c r="E35" s="4">
        <v>21108.34</v>
      </c>
      <c r="F35" s="11">
        <f t="shared" si="0"/>
        <v>264467.10000000003</v>
      </c>
      <c r="G35" s="14">
        <f t="shared" si="1"/>
        <v>6.9904293610451002E-2</v>
      </c>
    </row>
    <row r="36" spans="2:7" ht="14.25" thickTop="1" thickBot="1" x14ac:dyDescent="0.25">
      <c r="B36" s="49"/>
      <c r="C36" s="42" t="s">
        <v>48</v>
      </c>
      <c r="D36" s="3">
        <v>512462.61</v>
      </c>
      <c r="E36" s="4">
        <v>1429.48</v>
      </c>
      <c r="F36" s="11">
        <f t="shared" si="0"/>
        <v>513892.08999999997</v>
      </c>
      <c r="G36" s="14">
        <f t="shared" si="1"/>
        <v>0.13583263681360858</v>
      </c>
    </row>
    <row r="37" spans="2:7" ht="14.25" thickTop="1" thickBot="1" x14ac:dyDescent="0.25">
      <c r="B37" s="49"/>
      <c r="C37" s="42" t="s">
        <v>49</v>
      </c>
      <c r="D37" s="3">
        <v>360326.3</v>
      </c>
      <c r="E37" s="4"/>
      <c r="F37" s="11">
        <f t="shared" si="0"/>
        <v>360326.3</v>
      </c>
      <c r="G37" s="14">
        <f t="shared" si="1"/>
        <v>9.5241924121251556E-2</v>
      </c>
    </row>
    <row r="38" spans="2:7" ht="14.25" thickTop="1" thickBot="1" x14ac:dyDescent="0.25">
      <c r="B38" s="49"/>
      <c r="C38" s="42" t="s">
        <v>50</v>
      </c>
      <c r="D38" s="3">
        <v>120327.82</v>
      </c>
      <c r="E38" s="4">
        <v>11567.04</v>
      </c>
      <c r="F38" s="33">
        <f t="shared" si="0"/>
        <v>131894.86000000002</v>
      </c>
      <c r="G38" s="14">
        <f t="shared" si="1"/>
        <v>3.4862623816532677E-2</v>
      </c>
    </row>
    <row r="39" spans="2:7" ht="14.25" thickTop="1" thickBot="1" x14ac:dyDescent="0.25">
      <c r="B39" s="49"/>
      <c r="C39" s="42" t="s">
        <v>43</v>
      </c>
      <c r="D39" s="3">
        <v>8133</v>
      </c>
      <c r="E39" s="4"/>
      <c r="F39" s="33">
        <f t="shared" si="0"/>
        <v>8133</v>
      </c>
      <c r="G39" s="14">
        <f t="shared" si="1"/>
        <v>2.1497253152993243E-3</v>
      </c>
    </row>
    <row r="40" spans="2:7" ht="14.25" thickTop="1" thickBot="1" x14ac:dyDescent="0.25">
      <c r="B40" s="49"/>
      <c r="C40" s="42" t="s">
        <v>53</v>
      </c>
      <c r="D40" s="3">
        <v>8537</v>
      </c>
      <c r="E40" s="4"/>
      <c r="F40" s="33">
        <f t="shared" si="0"/>
        <v>8537</v>
      </c>
      <c r="G40" s="14">
        <f t="shared" si="1"/>
        <v>2.2565111295598586E-3</v>
      </c>
    </row>
    <row r="41" spans="2:7" ht="14.25" thickTop="1" thickBot="1" x14ac:dyDescent="0.25">
      <c r="B41" s="49"/>
      <c r="C41" s="42" t="s">
        <v>55</v>
      </c>
      <c r="D41" s="3">
        <v>302456.12</v>
      </c>
      <c r="E41" s="4">
        <v>90865.89</v>
      </c>
      <c r="F41" s="11">
        <f t="shared" si="0"/>
        <v>393322.01</v>
      </c>
      <c r="G41" s="14">
        <f t="shared" si="1"/>
        <v>0.10396339382287151</v>
      </c>
    </row>
    <row r="42" spans="2:7" ht="14.25" thickTop="1" thickBot="1" x14ac:dyDescent="0.25">
      <c r="B42" s="49"/>
      <c r="C42" s="42" t="s">
        <v>56</v>
      </c>
      <c r="D42" s="3">
        <v>33524.79</v>
      </c>
      <c r="E42" s="4">
        <v>10139.879999999999</v>
      </c>
      <c r="F42" s="33">
        <f t="shared" si="0"/>
        <v>43664.67</v>
      </c>
      <c r="G42" s="14">
        <f t="shared" si="1"/>
        <v>1.1541503317741416E-2</v>
      </c>
    </row>
    <row r="43" spans="2:7" ht="14.25" thickTop="1" thickBot="1" x14ac:dyDescent="0.25">
      <c r="B43" s="49"/>
      <c r="C43" s="42" t="s">
        <v>59</v>
      </c>
      <c r="D43" s="3">
        <v>2370</v>
      </c>
      <c r="E43" s="4"/>
      <c r="F43" s="33">
        <f t="shared" si="0"/>
        <v>2370</v>
      </c>
      <c r="G43" s="14">
        <f t="shared" si="1"/>
        <v>6.2644153415214541E-4</v>
      </c>
    </row>
    <row r="44" spans="2:7" ht="14.25" thickTop="1" thickBot="1" x14ac:dyDescent="0.25">
      <c r="B44" s="49"/>
      <c r="C44" s="42" t="s">
        <v>60</v>
      </c>
      <c r="D44" s="3">
        <v>630</v>
      </c>
      <c r="E44" s="4"/>
      <c r="F44" s="33">
        <f t="shared" si="0"/>
        <v>630</v>
      </c>
      <c r="G44" s="14">
        <f t="shared" si="1"/>
        <v>1.6652243312905132E-4</v>
      </c>
    </row>
    <row r="45" spans="2:7" ht="14.25" thickTop="1" thickBot="1" x14ac:dyDescent="0.25">
      <c r="B45" s="49"/>
      <c r="C45" s="42" t="s">
        <v>61</v>
      </c>
      <c r="D45" s="3">
        <v>2068.5</v>
      </c>
      <c r="E45" s="4"/>
      <c r="F45" s="33">
        <f t="shared" si="0"/>
        <v>2068.5</v>
      </c>
      <c r="G45" s="14">
        <f t="shared" si="1"/>
        <v>5.4674865544038513E-4</v>
      </c>
    </row>
    <row r="46" spans="2:7" ht="14.25" thickTop="1" thickBot="1" x14ac:dyDescent="0.25">
      <c r="B46" s="49"/>
      <c r="C46" s="42" t="s">
        <v>62</v>
      </c>
      <c r="D46" s="3">
        <v>319557.63</v>
      </c>
      <c r="E46" s="4">
        <v>2608.08</v>
      </c>
      <c r="F46" s="11">
        <f t="shared" si="0"/>
        <v>322165.71000000002</v>
      </c>
      <c r="G46" s="14">
        <f t="shared" si="1"/>
        <v>8.5155266507854502E-2</v>
      </c>
    </row>
    <row r="47" spans="2:7" ht="14.25" thickTop="1" thickBot="1" x14ac:dyDescent="0.25">
      <c r="B47" s="49"/>
      <c r="C47" s="42" t="s">
        <v>63</v>
      </c>
      <c r="D47" s="3">
        <v>7814.6</v>
      </c>
      <c r="E47" s="4">
        <v>1399.92</v>
      </c>
      <c r="F47" s="33">
        <f t="shared" si="0"/>
        <v>9214.52</v>
      </c>
      <c r="G47" s="14">
        <f t="shared" si="1"/>
        <v>2.4355941119306441E-3</v>
      </c>
    </row>
    <row r="48" spans="2:7" ht="14.25" thickTop="1" thickBot="1" x14ac:dyDescent="0.25">
      <c r="B48" s="49"/>
      <c r="C48" s="42" t="s">
        <v>64</v>
      </c>
      <c r="D48" s="3">
        <v>3939.42</v>
      </c>
      <c r="E48" s="4">
        <v>354.39</v>
      </c>
      <c r="F48" s="33">
        <f t="shared" si="0"/>
        <v>4293.8100000000004</v>
      </c>
      <c r="G48" s="14">
        <f t="shared" si="1"/>
        <v>1.1349455374505585E-3</v>
      </c>
    </row>
    <row r="49" spans="2:7" ht="14.25" thickTop="1" thickBot="1" x14ac:dyDescent="0.25">
      <c r="B49" s="49"/>
      <c r="C49" s="42" t="s">
        <v>44</v>
      </c>
      <c r="D49" s="3">
        <v>14320</v>
      </c>
      <c r="E49" s="4"/>
      <c r="F49" s="33">
        <f t="shared" si="0"/>
        <v>14320</v>
      </c>
      <c r="G49" s="14">
        <f t="shared" si="1"/>
        <v>3.7850813371555791E-3</v>
      </c>
    </row>
    <row r="50" spans="2:7" ht="14.25" thickTop="1" thickBot="1" x14ac:dyDescent="0.25">
      <c r="B50" s="49"/>
      <c r="C50" s="42" t="s">
        <v>66</v>
      </c>
      <c r="D50" s="3">
        <v>16920.84</v>
      </c>
      <c r="E50" s="4">
        <v>2087.67</v>
      </c>
      <c r="F50" s="33">
        <f t="shared" si="0"/>
        <v>19008.510000000002</v>
      </c>
      <c r="G50" s="14">
        <f t="shared" si="1"/>
        <v>5.0243545005681008E-3</v>
      </c>
    </row>
    <row r="51" spans="2:7" ht="14.25" thickTop="1" thickBot="1" x14ac:dyDescent="0.25">
      <c r="B51" s="49"/>
      <c r="C51" s="42" t="s">
        <v>67</v>
      </c>
      <c r="D51" s="3"/>
      <c r="E51" s="4">
        <v>1599.98</v>
      </c>
      <c r="F51" s="33">
        <f t="shared" si="0"/>
        <v>1599.98</v>
      </c>
      <c r="G51" s="14">
        <f t="shared" si="1"/>
        <v>4.2290882945685639E-4</v>
      </c>
    </row>
    <row r="52" spans="2:7" ht="14.25" thickTop="1" thickBot="1" x14ac:dyDescent="0.25">
      <c r="B52" s="49"/>
      <c r="C52" s="42" t="s">
        <v>69</v>
      </c>
      <c r="D52" s="3">
        <v>3889.6</v>
      </c>
      <c r="E52" s="4"/>
      <c r="F52" s="33">
        <f t="shared" si="0"/>
        <v>3889.6</v>
      </c>
      <c r="G52" s="14">
        <f t="shared" si="1"/>
        <v>1.0281042157123143E-3</v>
      </c>
    </row>
    <row r="53" spans="2:7" ht="14.25" thickTop="1" thickBot="1" x14ac:dyDescent="0.25">
      <c r="B53" s="49"/>
      <c r="C53" s="42" t="s">
        <v>70</v>
      </c>
      <c r="D53" s="3">
        <v>3914.17</v>
      </c>
      <c r="E53" s="4"/>
      <c r="F53" s="33">
        <f t="shared" si="0"/>
        <v>3914.17</v>
      </c>
      <c r="G53" s="14">
        <f t="shared" si="1"/>
        <v>1.0345985906043472E-3</v>
      </c>
    </row>
    <row r="54" spans="2:7" ht="14.25" thickTop="1" thickBot="1" x14ac:dyDescent="0.25">
      <c r="B54" s="49"/>
      <c r="C54" s="42" t="s">
        <v>72</v>
      </c>
      <c r="D54" s="3">
        <v>85152.59</v>
      </c>
      <c r="E54" s="4">
        <v>8396.76</v>
      </c>
      <c r="F54" s="33">
        <f t="shared" si="0"/>
        <v>93549.349999999991</v>
      </c>
      <c r="G54" s="14">
        <f t="shared" si="1"/>
        <v>2.4727087904192403E-2</v>
      </c>
    </row>
    <row r="55" spans="2:7" ht="14.25" thickTop="1" thickBot="1" x14ac:dyDescent="0.25">
      <c r="B55" s="49"/>
      <c r="C55" s="42" t="s">
        <v>48</v>
      </c>
      <c r="D55" s="3">
        <v>2223.88</v>
      </c>
      <c r="E55" s="4">
        <v>317.47000000000003</v>
      </c>
      <c r="F55" s="33">
        <f t="shared" si="0"/>
        <v>2541.3500000000004</v>
      </c>
      <c r="G55" s="14">
        <f t="shared" si="1"/>
        <v>6.7173299275002322E-4</v>
      </c>
    </row>
    <row r="56" spans="2:7" ht="14.25" thickTop="1" thickBot="1" x14ac:dyDescent="0.25">
      <c r="B56" s="49"/>
      <c r="C56" s="42" t="s">
        <v>45</v>
      </c>
      <c r="D56" s="3">
        <v>131777.1</v>
      </c>
      <c r="E56" s="4">
        <v>15519.6</v>
      </c>
      <c r="F56" s="33">
        <f t="shared" si="0"/>
        <v>147296.70000000001</v>
      </c>
      <c r="G56" s="14">
        <f t="shared" si="1"/>
        <v>3.8933658533142748E-2</v>
      </c>
    </row>
    <row r="57" spans="2:7" ht="14.25" thickTop="1" thickBot="1" x14ac:dyDescent="0.25">
      <c r="B57" s="49"/>
      <c r="C57" s="42" t="s">
        <v>74</v>
      </c>
      <c r="D57" s="3">
        <v>14209.75</v>
      </c>
      <c r="E57" s="4"/>
      <c r="F57" s="33">
        <f t="shared" si="0"/>
        <v>14209.75</v>
      </c>
      <c r="G57" s="14">
        <f t="shared" si="1"/>
        <v>3.755939911357995E-3</v>
      </c>
    </row>
    <row r="58" spans="2:7" ht="14.25" thickTop="1" thickBot="1" x14ac:dyDescent="0.25">
      <c r="B58" s="49"/>
      <c r="C58" s="42" t="s">
        <v>77</v>
      </c>
      <c r="D58" s="3">
        <v>2940</v>
      </c>
      <c r="E58" s="4"/>
      <c r="F58" s="33">
        <f t="shared" si="0"/>
        <v>2940</v>
      </c>
      <c r="G58" s="14">
        <f t="shared" si="1"/>
        <v>7.771046879355728E-4</v>
      </c>
    </row>
    <row r="59" spans="2:7" ht="14.25" thickTop="1" thickBot="1" x14ac:dyDescent="0.25">
      <c r="B59" s="49"/>
      <c r="C59" s="42" t="s">
        <v>82</v>
      </c>
      <c r="D59" s="3">
        <v>71714.64</v>
      </c>
      <c r="E59" s="4">
        <v>6503.37</v>
      </c>
      <c r="F59" s="33">
        <f t="shared" si="0"/>
        <v>78218.009999999995</v>
      </c>
      <c r="G59" s="14">
        <f t="shared" si="1"/>
        <v>2.0674687840813437E-2</v>
      </c>
    </row>
    <row r="60" spans="2:7" ht="14.25" thickTop="1" thickBot="1" x14ac:dyDescent="0.25">
      <c r="B60" s="49"/>
      <c r="C60" s="42" t="s">
        <v>84</v>
      </c>
      <c r="D60" s="3">
        <v>37202.76</v>
      </c>
      <c r="E60" s="4"/>
      <c r="F60" s="33">
        <f t="shared" si="0"/>
        <v>37202.76</v>
      </c>
      <c r="G60" s="14">
        <f t="shared" si="1"/>
        <v>9.8334827211367382E-3</v>
      </c>
    </row>
    <row r="61" spans="2:7" ht="14.25" thickTop="1" thickBot="1" x14ac:dyDescent="0.25">
      <c r="B61" s="49"/>
      <c r="C61" s="42" t="s">
        <v>88</v>
      </c>
      <c r="D61" s="3">
        <v>10809</v>
      </c>
      <c r="E61" s="4"/>
      <c r="F61" s="33">
        <f t="shared" si="0"/>
        <v>10809</v>
      </c>
      <c r="G61" s="14">
        <f t="shared" si="1"/>
        <v>2.8570491741141519E-3</v>
      </c>
    </row>
    <row r="62" spans="2:7" ht="14.25" thickTop="1" thickBot="1" x14ac:dyDescent="0.25">
      <c r="B62" s="49"/>
      <c r="C62" s="42" t="s">
        <v>93</v>
      </c>
      <c r="D62" s="3">
        <v>877.15</v>
      </c>
      <c r="E62" s="4">
        <v>206.6</v>
      </c>
      <c r="F62" s="33">
        <f t="shared" si="0"/>
        <v>1083.75</v>
      </c>
      <c r="G62" s="14">
        <f t="shared" si="1"/>
        <v>2.8645823318033232E-4</v>
      </c>
    </row>
    <row r="63" spans="2:7" ht="14.25" thickTop="1" thickBot="1" x14ac:dyDescent="0.25">
      <c r="B63" s="49"/>
      <c r="C63" s="42" t="s">
        <v>96</v>
      </c>
      <c r="D63" s="3">
        <v>370</v>
      </c>
      <c r="E63" s="4"/>
      <c r="F63" s="33">
        <f t="shared" si="0"/>
        <v>370</v>
      </c>
      <c r="G63" s="14">
        <f t="shared" si="1"/>
        <v>9.7798889298014258E-5</v>
      </c>
    </row>
    <row r="64" spans="2:7" ht="14.25" thickTop="1" thickBot="1" x14ac:dyDescent="0.25">
      <c r="B64" s="49"/>
      <c r="C64" s="42" t="s">
        <v>97</v>
      </c>
      <c r="D64" s="3">
        <v>2821.53</v>
      </c>
      <c r="E64" s="4"/>
      <c r="F64" s="33">
        <f t="shared" si="0"/>
        <v>2821.53</v>
      </c>
      <c r="G64" s="14">
        <f t="shared" si="1"/>
        <v>7.4579054086763841E-4</v>
      </c>
    </row>
    <row r="65" spans="2:7" ht="14.25" thickTop="1" thickBot="1" x14ac:dyDescent="0.25">
      <c r="B65" s="49"/>
      <c r="C65" s="42" t="s">
        <v>75</v>
      </c>
      <c r="D65" s="3">
        <v>28850.55</v>
      </c>
      <c r="E65" s="4">
        <v>1139.73</v>
      </c>
      <c r="F65" s="33">
        <f t="shared" si="0"/>
        <v>29990.28</v>
      </c>
      <c r="G65" s="14">
        <f t="shared" si="1"/>
        <v>7.9270704695579754E-3</v>
      </c>
    </row>
    <row r="66" spans="2:7" ht="14.25" thickTop="1" thickBot="1" x14ac:dyDescent="0.25">
      <c r="B66" s="49"/>
      <c r="C66" s="42" t="s">
        <v>89</v>
      </c>
      <c r="D66" s="3"/>
      <c r="E66" s="4">
        <v>261.16000000000003</v>
      </c>
      <c r="F66" s="33">
        <f t="shared" si="0"/>
        <v>261.16000000000003</v>
      </c>
      <c r="G66" s="14">
        <f t="shared" si="1"/>
        <v>6.9030156565052448E-5</v>
      </c>
    </row>
    <row r="67" spans="2:7" ht="14.25" thickTop="1" thickBot="1" x14ac:dyDescent="0.25">
      <c r="B67" s="49"/>
      <c r="C67" s="42" t="s">
        <v>91</v>
      </c>
      <c r="D67" s="3">
        <v>14.09</v>
      </c>
      <c r="E67" s="4"/>
      <c r="F67" s="33">
        <f t="shared" si="0"/>
        <v>14.09</v>
      </c>
      <c r="G67" s="14">
        <f t="shared" si="1"/>
        <v>3.724287432997354E-6</v>
      </c>
    </row>
    <row r="68" spans="2:7" ht="14.25" thickTop="1" thickBot="1" x14ac:dyDescent="0.25">
      <c r="B68" s="49"/>
      <c r="C68" s="42" t="s">
        <v>92</v>
      </c>
      <c r="D68" s="3">
        <v>1865.36</v>
      </c>
      <c r="E68" s="4"/>
      <c r="F68" s="33">
        <f t="shared" si="0"/>
        <v>1865.36</v>
      </c>
      <c r="G68" s="14">
        <f t="shared" si="1"/>
        <v>4.93054422002551E-4</v>
      </c>
    </row>
    <row r="69" spans="2:7" ht="14.25" thickTop="1" thickBot="1" x14ac:dyDescent="0.25">
      <c r="B69" s="49"/>
      <c r="C69" s="42" t="s">
        <v>46</v>
      </c>
      <c r="D69" s="3">
        <v>83.79</v>
      </c>
      <c r="E69" s="4"/>
      <c r="F69" s="33">
        <f t="shared" ref="F69:F92" si="2">SUM(D69,E69)</f>
        <v>83.79</v>
      </c>
      <c r="G69" s="14">
        <f t="shared" ref="G69:G92" si="3">F69/$F$93</f>
        <v>2.2147483606163826E-5</v>
      </c>
    </row>
    <row r="70" spans="2:7" ht="14.25" thickTop="1" thickBot="1" x14ac:dyDescent="0.25">
      <c r="B70" s="49" t="s">
        <v>101</v>
      </c>
      <c r="C70" s="42" t="s">
        <v>6</v>
      </c>
      <c r="D70" s="3">
        <v>234570</v>
      </c>
      <c r="E70" s="4"/>
      <c r="F70" s="11">
        <f t="shared" si="2"/>
        <v>234570</v>
      </c>
      <c r="G70" s="14">
        <f t="shared" si="3"/>
        <v>6.200185260171677E-2</v>
      </c>
    </row>
    <row r="71" spans="2:7" ht="14.25" thickTop="1" thickBot="1" x14ac:dyDescent="0.25">
      <c r="B71" s="49"/>
      <c r="C71" s="42" t="s">
        <v>10</v>
      </c>
      <c r="D71" s="3">
        <v>75640</v>
      </c>
      <c r="E71" s="4"/>
      <c r="F71" s="33">
        <f t="shared" si="2"/>
        <v>75640</v>
      </c>
      <c r="G71" s="14">
        <f t="shared" si="3"/>
        <v>1.9993264828383241E-2</v>
      </c>
    </row>
    <row r="72" spans="2:7" ht="14.25" thickTop="1" thickBot="1" x14ac:dyDescent="0.25">
      <c r="B72" s="49"/>
      <c r="C72" s="42" t="s">
        <v>11</v>
      </c>
      <c r="D72" s="3"/>
      <c r="E72" s="4">
        <v>3990</v>
      </c>
      <c r="F72" s="33">
        <f t="shared" si="2"/>
        <v>3990</v>
      </c>
      <c r="G72" s="14">
        <f t="shared" si="3"/>
        <v>1.0546420764839916E-3</v>
      </c>
    </row>
    <row r="73" spans="2:7" ht="14.25" thickTop="1" thickBot="1" x14ac:dyDescent="0.25">
      <c r="B73" s="49"/>
      <c r="C73" s="42" t="s">
        <v>12</v>
      </c>
      <c r="D73" s="3">
        <v>48323.18</v>
      </c>
      <c r="E73" s="4">
        <v>7803.42</v>
      </c>
      <c r="F73" s="33">
        <f t="shared" si="2"/>
        <v>56126.6</v>
      </c>
      <c r="G73" s="14">
        <f t="shared" si="3"/>
        <v>1.4835457135334938E-2</v>
      </c>
    </row>
    <row r="74" spans="2:7" ht="14.25" thickTop="1" thickBot="1" x14ac:dyDescent="0.25">
      <c r="B74" s="49"/>
      <c r="C74" s="42" t="s">
        <v>14</v>
      </c>
      <c r="D74" s="3">
        <v>81.900000000000006</v>
      </c>
      <c r="E74" s="4">
        <v>458.03</v>
      </c>
      <c r="F74" s="33">
        <f t="shared" si="2"/>
        <v>539.92999999999995</v>
      </c>
      <c r="G74" s="14">
        <f t="shared" si="3"/>
        <v>1.4271501161804549E-4</v>
      </c>
    </row>
    <row r="75" spans="2:7" ht="14.25" thickTop="1" thickBot="1" x14ac:dyDescent="0.25">
      <c r="B75" s="49"/>
      <c r="C75" s="42" t="s">
        <v>15</v>
      </c>
      <c r="D75" s="3">
        <v>3673.38</v>
      </c>
      <c r="E75" s="4"/>
      <c r="F75" s="33">
        <f t="shared" si="2"/>
        <v>3673.38</v>
      </c>
      <c r="G75" s="14">
        <f t="shared" si="3"/>
        <v>9.7095265937713413E-4</v>
      </c>
    </row>
    <row r="76" spans="2:7" ht="14.25" thickTop="1" thickBot="1" x14ac:dyDescent="0.25">
      <c r="B76" s="49"/>
      <c r="C76" s="42" t="s">
        <v>20</v>
      </c>
      <c r="D76" s="3"/>
      <c r="E76" s="4">
        <v>2886.01</v>
      </c>
      <c r="F76" s="33">
        <f t="shared" si="2"/>
        <v>2886.01</v>
      </c>
      <c r="G76" s="14">
        <f t="shared" si="3"/>
        <v>7.6283397973773558E-4</v>
      </c>
    </row>
    <row r="77" spans="2:7" ht="14.25" thickTop="1" thickBot="1" x14ac:dyDescent="0.25">
      <c r="B77" s="49"/>
      <c r="C77" s="42" t="s">
        <v>22</v>
      </c>
      <c r="D77" s="3"/>
      <c r="E77" s="4">
        <v>2925.15</v>
      </c>
      <c r="F77" s="33">
        <f t="shared" si="2"/>
        <v>2925.15</v>
      </c>
      <c r="G77" s="14">
        <f t="shared" si="3"/>
        <v>7.7317951629753091E-4</v>
      </c>
    </row>
    <row r="78" spans="2:7" ht="14.25" thickTop="1" thickBot="1" x14ac:dyDescent="0.25">
      <c r="B78" s="49"/>
      <c r="C78" s="42" t="s">
        <v>23</v>
      </c>
      <c r="D78" s="3"/>
      <c r="E78" s="4">
        <v>12761.51</v>
      </c>
      <c r="F78" s="33">
        <f t="shared" si="2"/>
        <v>12761.51</v>
      </c>
      <c r="G78" s="14">
        <f t="shared" si="3"/>
        <v>3.3731391993662217E-3</v>
      </c>
    </row>
    <row r="79" spans="2:7" ht="14.25" thickTop="1" thickBot="1" x14ac:dyDescent="0.25">
      <c r="B79" s="49"/>
      <c r="C79" s="42" t="s">
        <v>24</v>
      </c>
      <c r="D79" s="3"/>
      <c r="E79" s="4">
        <v>1325.48</v>
      </c>
      <c r="F79" s="33">
        <f t="shared" si="2"/>
        <v>1325.48</v>
      </c>
      <c r="G79" s="14">
        <f t="shared" si="3"/>
        <v>3.503526264506269E-4</v>
      </c>
    </row>
    <row r="80" spans="2:7" ht="14.25" thickTop="1" thickBot="1" x14ac:dyDescent="0.25">
      <c r="B80" s="49"/>
      <c r="C80" s="42" t="s">
        <v>26</v>
      </c>
      <c r="D80" s="3"/>
      <c r="E80" s="4">
        <v>826.24</v>
      </c>
      <c r="F80" s="33">
        <f t="shared" si="2"/>
        <v>826.24</v>
      </c>
      <c r="G80" s="14">
        <f t="shared" si="3"/>
        <v>2.1839284944213865E-4</v>
      </c>
    </row>
    <row r="81" spans="2:7" ht="14.25" thickTop="1" thickBot="1" x14ac:dyDescent="0.25">
      <c r="B81" s="49"/>
      <c r="C81" s="42" t="s">
        <v>29</v>
      </c>
      <c r="D81" s="3">
        <v>172.6</v>
      </c>
      <c r="E81" s="4">
        <v>854.48</v>
      </c>
      <c r="F81" s="33">
        <f t="shared" si="2"/>
        <v>1027.08</v>
      </c>
      <c r="G81" s="14">
        <f t="shared" si="3"/>
        <v>2.7147914383839051E-4</v>
      </c>
    </row>
    <row r="82" spans="2:7" ht="14.25" thickTop="1" thickBot="1" x14ac:dyDescent="0.25">
      <c r="B82" s="49"/>
      <c r="C82" s="42" t="s">
        <v>33</v>
      </c>
      <c r="D82" s="3">
        <v>64.5</v>
      </c>
      <c r="E82" s="4">
        <v>91.38</v>
      </c>
      <c r="F82" s="33">
        <f t="shared" si="2"/>
        <v>155.88</v>
      </c>
      <c r="G82" s="14">
        <f t="shared" si="3"/>
        <v>4.1202407739930981E-5</v>
      </c>
    </row>
    <row r="83" spans="2:7" ht="14.25" thickTop="1" thickBot="1" x14ac:dyDescent="0.25">
      <c r="B83" s="49"/>
      <c r="C83" s="42" t="s">
        <v>40</v>
      </c>
      <c r="D83" s="3">
        <v>4983.72</v>
      </c>
      <c r="E83" s="4"/>
      <c r="F83" s="33">
        <f t="shared" si="2"/>
        <v>4983.72</v>
      </c>
      <c r="G83" s="14">
        <f t="shared" si="3"/>
        <v>1.3173034610062153E-3</v>
      </c>
    </row>
    <row r="84" spans="2:7" ht="14.25" thickTop="1" thickBot="1" x14ac:dyDescent="0.25">
      <c r="B84" s="49"/>
      <c r="C84" s="42" t="s">
        <v>48</v>
      </c>
      <c r="D84" s="3"/>
      <c r="E84" s="4">
        <v>48087.53</v>
      </c>
      <c r="F84" s="33">
        <f t="shared" si="2"/>
        <v>48087.53</v>
      </c>
      <c r="G84" s="14">
        <f t="shared" si="3"/>
        <v>1.2710559521851189E-2</v>
      </c>
    </row>
    <row r="85" spans="2:7" ht="14.25" thickTop="1" thickBot="1" x14ac:dyDescent="0.25">
      <c r="B85" s="49"/>
      <c r="C85" s="42" t="s">
        <v>49</v>
      </c>
      <c r="D85" s="3"/>
      <c r="E85" s="4">
        <v>31038.1</v>
      </c>
      <c r="F85" s="33">
        <f t="shared" si="2"/>
        <v>31038.1</v>
      </c>
      <c r="G85" s="14">
        <f t="shared" si="3"/>
        <v>8.2040316376235031E-3</v>
      </c>
    </row>
    <row r="86" spans="2:7" ht="14.25" thickTop="1" thickBot="1" x14ac:dyDescent="0.25">
      <c r="B86" s="49"/>
      <c r="C86" s="42" t="s">
        <v>103</v>
      </c>
      <c r="D86" s="3">
        <v>281671.55</v>
      </c>
      <c r="E86" s="4">
        <v>42266.25</v>
      </c>
      <c r="F86" s="11">
        <f t="shared" si="2"/>
        <v>323937.8</v>
      </c>
      <c r="G86" s="14">
        <f t="shared" si="3"/>
        <v>8.5623667680114271E-2</v>
      </c>
    </row>
    <row r="87" spans="2:7" ht="14.25" thickTop="1" thickBot="1" x14ac:dyDescent="0.25">
      <c r="B87" s="49"/>
      <c r="C87" s="42" t="s">
        <v>55</v>
      </c>
      <c r="D87" s="3">
        <v>0</v>
      </c>
      <c r="E87" s="4"/>
      <c r="F87" s="33">
        <f t="shared" si="2"/>
        <v>0</v>
      </c>
      <c r="G87" s="14">
        <f t="shared" si="3"/>
        <v>0</v>
      </c>
    </row>
    <row r="88" spans="2:7" ht="14.25" thickTop="1" thickBot="1" x14ac:dyDescent="0.25">
      <c r="B88" s="49"/>
      <c r="C88" s="42" t="s">
        <v>56</v>
      </c>
      <c r="D88" s="3">
        <v>6900.9</v>
      </c>
      <c r="E88" s="4"/>
      <c r="F88" s="33">
        <f t="shared" si="2"/>
        <v>6900.9</v>
      </c>
      <c r="G88" s="14">
        <f t="shared" si="3"/>
        <v>1.8240550139369367E-3</v>
      </c>
    </row>
    <row r="89" spans="2:7" ht="14.25" thickTop="1" thickBot="1" x14ac:dyDescent="0.25">
      <c r="B89" s="49"/>
      <c r="C89" s="42" t="s">
        <v>62</v>
      </c>
      <c r="D89" s="3"/>
      <c r="E89" s="4">
        <v>2184.9899999999998</v>
      </c>
      <c r="F89" s="33">
        <f t="shared" si="2"/>
        <v>2184.9899999999998</v>
      </c>
      <c r="G89" s="14">
        <f t="shared" si="3"/>
        <v>5.7753944628991395E-4</v>
      </c>
    </row>
    <row r="90" spans="2:7" ht="14.25" thickTop="1" thickBot="1" x14ac:dyDescent="0.25">
      <c r="B90" s="49"/>
      <c r="C90" s="42" t="s">
        <v>74</v>
      </c>
      <c r="D90" s="3"/>
      <c r="E90" s="4">
        <v>4005.35</v>
      </c>
      <c r="F90" s="33">
        <f t="shared" si="2"/>
        <v>4005.35</v>
      </c>
      <c r="G90" s="14">
        <f t="shared" si="3"/>
        <v>1.058699408783247E-3</v>
      </c>
    </row>
    <row r="91" spans="2:7" ht="14.25" thickTop="1" thickBot="1" x14ac:dyDescent="0.25">
      <c r="B91" s="49"/>
      <c r="C91" s="42" t="s">
        <v>77</v>
      </c>
      <c r="D91" s="3"/>
      <c r="E91" s="4">
        <v>282.24</v>
      </c>
      <c r="F91" s="33">
        <f t="shared" si="2"/>
        <v>282.24</v>
      </c>
      <c r="G91" s="14">
        <f t="shared" si="3"/>
        <v>7.4602050041814986E-5</v>
      </c>
    </row>
    <row r="92" spans="2:7" ht="14.25" thickTop="1" thickBot="1" x14ac:dyDescent="0.25">
      <c r="B92" s="49"/>
      <c r="C92" s="42" t="s">
        <v>85</v>
      </c>
      <c r="D92" s="3"/>
      <c r="E92" s="4">
        <v>5076.6099999999997</v>
      </c>
      <c r="F92" s="33">
        <f t="shared" si="2"/>
        <v>5076.6099999999997</v>
      </c>
      <c r="G92" s="14">
        <f t="shared" si="3"/>
        <v>1.3418562686464653E-3</v>
      </c>
    </row>
    <row r="93" spans="2:7" ht="13.5" thickTop="1" x14ac:dyDescent="0.2">
      <c r="B93" s="55"/>
      <c r="C93" s="15"/>
      <c r="D93" s="5">
        <f>SUM(D4:D92)</f>
        <v>3434205.9499999988</v>
      </c>
      <c r="E93" s="5">
        <f t="shared" ref="E93:F93" si="4">SUM(E4:E92)</f>
        <v>349068.10000000003</v>
      </c>
      <c r="F93" s="5">
        <f t="shared" si="4"/>
        <v>3783274.0499999993</v>
      </c>
      <c r="G93" s="56">
        <f>SUM(G4:G92)</f>
        <v>1.0000000000000002</v>
      </c>
    </row>
  </sheetData>
  <mergeCells count="3">
    <mergeCell ref="B1:G1"/>
    <mergeCell ref="B4:B69"/>
    <mergeCell ref="B70:B92"/>
  </mergeCells>
  <conditionalFormatting sqref="G4:G92">
    <cfRule type="cellIs" dxfId="6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4º Trimestre'!A1" display="Relatório de Despesas Liquidadas - 4º Trimestre de 2019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4º Trimestre</vt:lpstr>
      <vt:lpstr>Despesas Correntes</vt:lpstr>
      <vt:lpstr>Folha</vt:lpstr>
      <vt:lpstr>Investimentos</vt:lpstr>
      <vt:lpstr>Reitoria</vt:lpstr>
      <vt:lpstr>Santo Augusto</vt:lpstr>
      <vt:lpstr>Alegrete</vt:lpstr>
      <vt:lpstr>São Vicente do Sul</vt:lpstr>
      <vt:lpstr>Júlio de Castilhos</vt:lpstr>
      <vt:lpstr>São Borja</vt:lpstr>
      <vt:lpstr>Santa Rosa</vt:lpstr>
      <vt:lpstr>Panambi</vt:lpstr>
      <vt:lpstr>Jaguari</vt:lpstr>
      <vt:lpstr>Santo Ângelo</vt:lpstr>
      <vt:lpstr>Frederico Westphalen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leonardo.dorneles</dc:creator>
  <cp:lastModifiedBy>baxin</cp:lastModifiedBy>
  <dcterms:created xsi:type="dcterms:W3CDTF">2019-09-24T17:25:12Z</dcterms:created>
  <dcterms:modified xsi:type="dcterms:W3CDTF">2020-08-03T13:40:36Z</dcterms:modified>
</cp:coreProperties>
</file>